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6UGj2oRI9y24fyRtZJZkMBDqFewvYAKsodA5VcvWiXZMcBIYJjX8PUtHQXZCJChaYosnL7YSUM6c699TSfV0Tw==" workbookSaltValue="T0PtskSGhQAoB+ep8fOfjg=="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alcChain>
</file>

<file path=xl/sharedStrings.xml><?xml version="1.0" encoding="utf-8"?>
<sst xmlns="http://schemas.openxmlformats.org/spreadsheetml/2006/main" count="252" uniqueCount="114">
  <si>
    <t>経営比較分析表（令和2年度決算）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</si>
  <si>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</si>
  <si>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</si>
  <si>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</si>
  <si>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</si>
  <si>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</si>
  <si>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</si>
  <si>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</si>
  <si>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</si>
  <si>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</si>
  <si>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</si>
  <si>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</si>
  <si>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</si>
  <si>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</si>
  <si>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</si>
  <si>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</si>
  <si>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</si>
  <si>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</si>
  <si>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</si>
  <si>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</si>
  <si>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</si>
  <si>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</si>
  <si>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</si>
  <si>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令和2年度全国平均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</si>
  <si>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</si>
  <si>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</si>
  <si>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</si>
  <si>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</si>
  <si>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</si>
  <si>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</si>
  <si>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</si>
  <si>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</si>
  <si>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</si>
  <si>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</si>
  <si>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</si>
  <si>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</si>
  <si>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</si>
  <si>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</si>
  <si>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</si>
  <si>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</si>
  <si>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</si>
  <si>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</si>
  <si>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</si>
  <si>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</si>
  <si>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</si>
  <si>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</si>
  <si>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</si>
  <si>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</si>
  <si>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</si>
  <si>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</si>
  <si>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</si>
  <si>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</si>
  <si>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</si>
  <si>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</si>
  <si>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</si>
  <si>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</si>
  <si>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</si>
  <si>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</si>
  <si>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</si>
  <si>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</si>
  <si>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</si>
  <si>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</si>
  <si>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</si>
  <si>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</si>
  <si>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</si>
  <si>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</si>
  <si>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</si>
  <si>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</si>
  <si>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</si>
  <si>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</si>
  <si>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</si>
  <si>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</si>
  <si>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</si>
  <si>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</si>
  <si>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</si>
  <si>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</si>
  <si>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</si>
  <si>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</si>
  <si>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</si>
  <si>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</si>
  <si>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</si>
  <si>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</si>
  <si>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</si>
  <si>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</si>
  <si>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</si>
  <si>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</si>
  <si>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</si>
  <si>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</si>
  <si>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</si>
  <si>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</si>
  <si>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</si>
  <si>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</si>
  <si>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</si>
  <si>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</si>
  <si>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</si>
  <si>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</si>
  <si>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</si>
  <si>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特定地域生活排水処理</t>
  </si>
  <si>
    <t>K2</t>
  </si>
  <si>
    <t>非設置</t>
  </si>
  <si>
    <t>該当数値なし</t>
  </si>
  <si>
    <t>Ｎ－４年度</t>
  </si>
  <si>
    <t>Ｎ－３年度</t>
  </si>
  <si>
    <t>Ｎ－２年度</t>
  </si>
  <si>
    <t>Ｎ－１年度</t>
  </si>
  <si>
    <t>Ｎ年度</t>
  </si>
  <si>
    <t>←年数補正</t>
  </si>
  <si>
    <t>←日数補正</t>
  </si>
  <si>
    <t>"H"yy</t>
  </si>
  <si>
    <t>"R"dd</t>
  </si>
  <si>
    <t>←書式設定</t>
  </si>
  <si>
    <t>該当なし。</t>
    <phoneticPr fontId="4"/>
  </si>
  <si>
    <t xml:space="preserve">当町の浄化槽区域は下水道区域外の生活排水対策として位置付けており、下水道区域と同様に水洗化を進めている。しかし、浄化槽区域内の世帯の多くは、高齢者あるいは単身者であり、過疎化の進む当町の中でも更にその傾向が顕著な地域である。さらに立地条件も厳しく、今後整備を予定している箇所は整備コストの面で課題が多い。このような状況を踏まえ、事業を安定的に継続するため経営戦略による計画的な投資及び財政計画を推進すると共に、令和６年４月の公営企業会計への法適用により、経営基盤と財政マネジメントの更なる向上に取り組み、浄化槽事業の健全化に努めていく。
</t>
    <rPh sb="84" eb="87">
      <t>カソカ</t>
    </rPh>
    <rPh sb="88" eb="89">
      <t>スス</t>
    </rPh>
    <rPh sb="90" eb="92">
      <t>トウチョウ</t>
    </rPh>
    <rPh sb="93" eb="94">
      <t>ナカ</t>
    </rPh>
    <rPh sb="96" eb="97">
      <t>サラ</t>
    </rPh>
    <rPh sb="100" eb="102">
      <t>ケイコウ</t>
    </rPh>
    <rPh sb="106" eb="108">
      <t>チイキ</t>
    </rPh>
    <rPh sb="124" eb="126">
      <t>コンゴ</t>
    </rPh>
    <rPh sb="126" eb="128">
      <t>セイビ</t>
    </rPh>
    <rPh sb="129" eb="131">
      <t>ヨテイ</t>
    </rPh>
    <rPh sb="135" eb="137">
      <t>カショ</t>
    </rPh>
    <rPh sb="144" eb="145">
      <t>メン</t>
    </rPh>
    <rPh sb="197" eb="199">
      <t>スイシン</t>
    </rPh>
    <rPh sb="202" eb="203">
      <t>トモ</t>
    </rPh>
    <rPh sb="205" eb="207">
      <t>レイワ</t>
    </rPh>
    <rPh sb="208" eb="209">
      <t>ネン</t>
    </rPh>
    <rPh sb="210" eb="211">
      <t>ツキ</t>
    </rPh>
    <rPh sb="212" eb="218">
      <t>コウエイキギョウカイケイ</t>
    </rPh>
    <rPh sb="220" eb="221">
      <t>ホウ</t>
    </rPh>
    <rPh sb="221" eb="223">
      <t>テキヨウ</t>
    </rPh>
    <rPh sb="241" eb="242">
      <t>サラ</t>
    </rPh>
    <rPh sb="252" eb="255">
      <t>ジョウカソウ</t>
    </rPh>
    <rPh sb="255" eb="257">
      <t>ジギョウ</t>
    </rPh>
    <rPh sb="258" eb="261">
      <t>ケンゼンカ</t>
    </rPh>
    <phoneticPr fontId="4"/>
  </si>
  <si>
    <t>①収益的収支比率の上昇の主な要因として補助金や一般会計繰入金の増額に伴い総収益が増加したことが考えられる。
④企業債残高対事業規模比率は、類似団体平均と比較して大幅に高い状態であるが、平成26年度以降新たな企業債の借り入れを行っていないため、今後は低下していくと予想される。
⑤経費回収率は、類似団体平均と比較して低い水準にある。使用料収入のみでは事業を運営できておらず一般会計繰入金に依存している経営状況である。今後は施設の老朽化から事業費の上昇が見込まれており、さらに低い水準へと推移しうるため、事業の見直しや使用料の改定について検討する必要がある。
⑥汚水処理原価は、類似団体平均と比較し低コストで事業を運営している状況である。今後、老朽化に伴う事業費の上昇が見込まれているものの、引き続き低コストで運営を続けていける見込みである。しかし、財務状況は一般会計繰入金に大きく依存していることからもコスト削減等に努めていきたい。
⑧水洗化率については、今後も殆ど横ばいの状態で推移すると想定されるが、下水道事業と同様に、適切なアプローチと問題点を整理し、更なる向上を図る。</t>
    <rPh sb="47" eb="48">
      <t>カンガ</t>
    </rPh>
    <rPh sb="207" eb="209">
      <t>コンゴ</t>
    </rPh>
    <rPh sb="210" eb="212">
      <t>シセツ</t>
    </rPh>
    <rPh sb="213" eb="216">
      <t>ロウキュウカ</t>
    </rPh>
    <rPh sb="218" eb="221">
      <t>ジギョウヒ</t>
    </rPh>
    <rPh sb="222" eb="224">
      <t>ジョウショウ</t>
    </rPh>
    <rPh sb="225" eb="227">
      <t>ミコ</t>
    </rPh>
    <rPh sb="236" eb="237">
      <t>ヒク</t>
    </rPh>
    <rPh sb="238" eb="240">
      <t>スイジュン</t>
    </rPh>
    <rPh sb="242" eb="244">
      <t>スイイ</t>
    </rPh>
    <rPh sb="253" eb="255">
      <t>ミナオ</t>
    </rPh>
    <rPh sb="257" eb="260">
      <t>シヨウリョウ</t>
    </rPh>
    <rPh sb="261" eb="263">
      <t>カイテイ</t>
    </rPh>
    <rPh sb="267" eb="269">
      <t>ケントウ</t>
    </rPh>
    <rPh sb="271" eb="273">
      <t>ヒツヨウ</t>
    </rPh>
    <rPh sb="302" eb="304">
      <t>ジギョウ</t>
    </rPh>
    <rPh sb="305" eb="307">
      <t>ウンエイ</t>
    </rPh>
    <rPh sb="317" eb="319">
      <t>コンゴ</t>
    </rPh>
    <rPh sb="320" eb="323">
      <t>ロウキュウカ</t>
    </rPh>
    <rPh sb="324" eb="325">
      <t>トモナ</t>
    </rPh>
    <rPh sb="326" eb="328">
      <t>ジギョウ</t>
    </rPh>
    <rPh sb="328" eb="329">
      <t>ヒ</t>
    </rPh>
    <rPh sb="330" eb="332">
      <t>ジョウショウ</t>
    </rPh>
    <rPh sb="333" eb="335">
      <t>ミコ</t>
    </rPh>
    <rPh sb="344" eb="345">
      <t>ヒ</t>
    </rPh>
    <rPh sb="346" eb="347">
      <t>ツヅ</t>
    </rPh>
    <rPh sb="348" eb="349">
      <t>テイ</t>
    </rPh>
    <rPh sb="353" eb="355">
      <t>ウンエイ</t>
    </rPh>
    <rPh sb="356" eb="357">
      <t>ツヅ</t>
    </rPh>
    <rPh sb="362" eb="36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</si>
</sst>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90">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3" xfId="7" applyFont="1" applyBorder="1" applyAlignment="1">
      <alignment vertical="center"/>
    </xf>
    <xf numFmtId="0" fontId="8" fillId="0" borderId="4" xfId="7" applyFont="1" applyBorder="1" applyAlignment="1">
      <alignment vertical="center"/>
    </xf>
    <xf numFmtId="0" fontId="8" fillId="0" borderId="5"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7"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7" xfId="7" applyFont="1" applyBorder="1" applyAlignment="1">
      <alignment vertical="center"/>
    </xf>
    <xf numFmtId="0" fontId="3" fillId="0" borderId="1" xfId="7" applyFont="1" applyBorder="1" applyAlignment="1">
      <alignment horizontal="left" vertical="center"/>
    </xf>
    <xf numFmtId="0" fontId="3" fillId="0" borderId="1" xfId="7" applyFont="1" applyBorder="1" applyAlignment="1">
      <alignment vertical="center"/>
    </xf>
    <xf numFmtId="0" fontId="3" fillId="0" borderId="9" xfId="7" applyFont="1" applyBorder="1" applyAlignment="1">
      <alignment vertical="center"/>
    </xf>
    <xf numFmtId="0" fontId="5" fillId="0" borderId="6" xfId="7" applyFont="1" applyBorder="1" applyAlignment="1">
      <alignment vertical="center"/>
    </xf>
    <xf numFmtId="0" fontId="5" fillId="0" borderId="0" xfId="7" applyFont="1" applyBorder="1" applyAlignment="1">
      <alignment vertical="center"/>
    </xf>
    <xf numFmtId="0" fontId="5" fillId="0" borderId="7"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2" xfId="7" applyFont="1" applyFill="1" applyBorder="1" applyAlignment="1">
      <alignment vertical="center"/>
    </xf>
    <xf numFmtId="0" fontId="0" fillId="3" borderId="10" xfId="7" applyFont="1" applyFill="1" applyBorder="1" applyAlignment="1">
      <alignment vertical="center"/>
    </xf>
    <xf numFmtId="0" fontId="0" fillId="3" borderId="11" xfId="7" applyFont="1" applyFill="1" applyBorder="1" applyAlignment="1">
      <alignment vertical="center"/>
    </xf>
    <xf numFmtId="0" fontId="0" fillId="3" borderId="12" xfId="7" applyFont="1" applyFill="1" applyBorder="1" applyAlignment="1">
      <alignment vertical="center"/>
    </xf>
    <xf numFmtId="0" fontId="0" fillId="3" borderId="2" xfId="7" applyFont="1" applyFill="1" applyBorder="1" applyAlignment="1">
      <alignment vertical="center" shrinkToFit="1"/>
    </xf>
    <xf numFmtId="0" fontId="0" fillId="4" borderId="2" xfId="7" applyNumberFormat="1"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NumberFormat="1" applyFont="1" applyBorder="1" applyAlignment="1">
      <alignment vertical="center" shrinkToFit="1"/>
    </xf>
    <xf numFmtId="177" fontId="0" fillId="0" borderId="2" xfId="6" applyNumberFormat="1" applyFont="1" applyBorder="1" applyAlignment="1">
      <alignment vertical="center" shrinkToFit="1"/>
    </xf>
    <xf numFmtId="179" fontId="0" fillId="0" borderId="0" xfId="7" applyNumberFormat="1" applyFont="1" applyAlignment="1">
      <alignment vertical="center"/>
    </xf>
    <xf numFmtId="0" fontId="0" fillId="5" borderId="2" xfId="7" applyFont="1" applyFill="1" applyBorder="1" applyAlignment="1">
      <alignment vertical="center"/>
    </xf>
    <xf numFmtId="180" fontId="0" fillId="0" borderId="2" xfId="7" applyNumberFormat="1" applyFont="1" applyBorder="1" applyAlignment="1">
      <alignment vertical="center"/>
    </xf>
    <xf numFmtId="181" fontId="0" fillId="0" borderId="2" xfId="7" applyNumberFormat="1" applyFont="1" applyBorder="1" applyAlignment="1">
      <alignment vertical="center"/>
    </xf>
    <xf numFmtId="0" fontId="5" fillId="0" borderId="6"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8" fillId="0" borderId="6" xfId="7" applyFont="1" applyBorder="1" applyAlignment="1">
      <alignment horizontal="center" vertical="center"/>
    </xf>
    <xf numFmtId="0" fontId="8" fillId="0" borderId="0" xfId="7" applyFont="1" applyBorder="1" applyAlignment="1">
      <alignment horizontal="center" vertical="center"/>
    </xf>
    <xf numFmtId="0" fontId="8" fillId="0" borderId="7" xfId="7" applyFont="1" applyBorder="1" applyAlignment="1">
      <alignment horizontal="center"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Border="1" applyAlignment="1">
      <alignment horizontal="left" vertical="center"/>
    </xf>
    <xf numFmtId="0" fontId="12" fillId="0" borderId="7" xfId="7" applyFont="1" applyBorder="1" applyAlignment="1">
      <alignment horizontal="left" vertical="center"/>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8" fillId="0" borderId="0" xfId="7" applyFont="1" applyBorder="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3" fillId="2" borderId="2" xfId="7" applyFont="1" applyFill="1" applyBorder="1" applyAlignment="1">
      <alignment horizontal="center" vertical="center" shrinkToFit="1"/>
    </xf>
    <xf numFmtId="0" fontId="11" fillId="0" borderId="6" xfId="7" applyFont="1" applyBorder="1" applyAlignment="1">
      <alignment horizontal="center" vertical="center"/>
    </xf>
    <xf numFmtId="0" fontId="11" fillId="0" borderId="0" xfId="7" applyFont="1" applyBorder="1" applyAlignment="1">
      <alignment horizontal="center" vertical="center"/>
    </xf>
    <xf numFmtId="177" fontId="5" fillId="0" borderId="2" xfId="7" applyNumberFormat="1" applyFont="1" applyBorder="1" applyAlignment="1" applyProtection="1">
      <alignment horizontal="center" vertical="center"/>
      <protection hidden="1"/>
    </xf>
    <xf numFmtId="176" fontId="5" fillId="0" borderId="2" xfId="7" applyNumberFormat="1" applyFont="1" applyBorder="1" applyAlignment="1" applyProtection="1">
      <alignment horizontal="center" vertical="center"/>
      <protection hidden="1"/>
    </xf>
    <xf numFmtId="0" fontId="9" fillId="0" borderId="6" xfId="7" applyFont="1" applyBorder="1" applyAlignment="1">
      <alignment horizontal="center" vertical="center"/>
    </xf>
    <xf numFmtId="0" fontId="9" fillId="0" borderId="0" xfId="7" applyFont="1" applyBorder="1" applyAlignment="1">
      <alignment horizontal="center" vertical="center"/>
    </xf>
    <xf numFmtId="0" fontId="5" fillId="0" borderId="2" xfId="7" applyNumberFormat="1" applyFont="1" applyBorder="1" applyAlignment="1" applyProtection="1">
      <alignment horizontal="center" vertical="center"/>
      <protection hidden="1"/>
    </xf>
    <xf numFmtId="0" fontId="5" fillId="0" borderId="2"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xf numFmtId="0" fontId="16" fillId="0" borderId="6" xfId="7" applyFont="1" applyBorder="1" applyAlignment="1" applyProtection="1">
      <alignment horizontal="left" vertical="top" wrapText="1"/>
      <protection locked="0"/>
    </xf>
    <xf numFmtId="0" fontId="16" fillId="0" borderId="0" xfId="7" applyFont="1" applyBorder="1" applyAlignment="1" applyProtection="1">
      <alignment horizontal="left" vertical="top" wrapText="1"/>
      <protection locked="0"/>
    </xf>
    <xf numFmtId="0" fontId="16" fillId="0" borderId="7" xfId="7" applyFont="1" applyBorder="1" applyAlignment="1" applyProtection="1">
      <alignment horizontal="left" vertical="top" wrapText="1"/>
      <protection locked="0"/>
    </xf>
    <xf numFmtId="0" fontId="16" fillId="0" borderId="8" xfId="7" applyFont="1" applyBorder="1" applyAlignment="1" applyProtection="1">
      <alignment horizontal="left" vertical="top" wrapText="1"/>
      <protection locked="0"/>
    </xf>
    <xf numFmtId="0" fontId="16" fillId="0" borderId="1" xfId="7" applyFont="1" applyBorder="1" applyAlignment="1" applyProtection="1">
      <alignment horizontal="left" vertical="top" wrapText="1"/>
      <protection locked="0"/>
    </xf>
    <xf numFmtId="0" fontId="16" fillId="0" borderId="9" xfId="7" applyFont="1" applyBorder="1" applyAlignment="1" applyProtection="1">
      <alignment horizontal="left" vertical="top" wrapText="1"/>
      <protection locked="0"/>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0-49D7-9FBE-5FD8BC048B63}"/>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C0-49D7-9FBE-5FD8BC048B63}"/>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7E-4023-84F6-300C7D16E434}"/>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827E-4023-84F6-300C7D16E434}"/>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c:v>
                </c:pt>
                <c:pt idx="1">
                  <c:v>93.9</c:v>
                </c:pt>
                <c:pt idx="2">
                  <c:v>94.26</c:v>
                </c:pt>
                <c:pt idx="3">
                  <c:v>78.23</c:v>
                </c:pt>
                <c:pt idx="4">
                  <c:v>79</c:v>
                </c:pt>
              </c:numCache>
            </c:numRef>
          </c:val>
          <c:extLst>
            <c:ext xmlns:c16="http://schemas.microsoft.com/office/drawing/2014/chart" uri="{C3380CC4-5D6E-409C-BE32-E72D297353CC}">
              <c16:uniqueId val="{00000000-C6D8-4BCE-9626-14BCF2ADCC62}"/>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C6D8-4BCE-9626-14BCF2ADCC62}"/>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74.650000000000006</c:v>
                </c:pt>
                <c:pt idx="1">
                  <c:v>69.91</c:v>
                </c:pt>
                <c:pt idx="2">
                  <c:v>72.28</c:v>
                </c:pt>
                <c:pt idx="3">
                  <c:v>73.84</c:v>
                </c:pt>
                <c:pt idx="4">
                  <c:v>78.349999999999994</c:v>
                </c:pt>
              </c:numCache>
            </c:numRef>
          </c:val>
          <c:extLst>
            <c:ext xmlns:c16="http://schemas.microsoft.com/office/drawing/2014/chart" uri="{C3380CC4-5D6E-409C-BE32-E72D297353CC}">
              <c16:uniqueId val="{00000000-C0BA-40C0-84D7-2E1E1B537475}"/>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A-40C0-84D7-2E1E1B537475}"/>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A-4B80-83FE-B8609CC0EC65}"/>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A-4B80-83FE-B8609CC0EC65}"/>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F-4FAE-9420-DFA8793F8384}"/>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F-4FAE-9420-DFA8793F8384}"/>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C-4FFF-A796-31CFAACA11DA}"/>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C-4FFF-A796-31CFAACA11DA}"/>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4E-430A-BBCD-EA79429293D4}"/>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E-430A-BBCD-EA79429293D4}"/>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3642.17</c:v>
                </c:pt>
                <c:pt idx="1">
                  <c:v>4031.73</c:v>
                </c:pt>
                <c:pt idx="2">
                  <c:v>3742</c:v>
                </c:pt>
                <c:pt idx="3">
                  <c:v>3651.65</c:v>
                </c:pt>
                <c:pt idx="4">
                  <c:v>2904.8</c:v>
                </c:pt>
              </c:numCache>
            </c:numRef>
          </c:val>
          <c:extLst>
            <c:ext xmlns:c16="http://schemas.microsoft.com/office/drawing/2014/chart" uri="{C3380CC4-5D6E-409C-BE32-E72D297353CC}">
              <c16:uniqueId val="{00000000-CC21-446F-9FFB-9D069EB579B7}"/>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CC21-446F-9FFB-9D069EB579B7}"/>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30.8</c:v>
                </c:pt>
                <c:pt idx="1">
                  <c:v>31.01</c:v>
                </c:pt>
                <c:pt idx="2">
                  <c:v>28.87</c:v>
                </c:pt>
                <c:pt idx="3">
                  <c:v>27.71</c:v>
                </c:pt>
                <c:pt idx="4">
                  <c:v>30.18</c:v>
                </c:pt>
              </c:numCache>
            </c:numRef>
          </c:val>
          <c:extLst>
            <c:ext xmlns:c16="http://schemas.microsoft.com/office/drawing/2014/chart" uri="{C3380CC4-5D6E-409C-BE32-E72D297353CC}">
              <c16:uniqueId val="{00000000-4048-4C2C-9ADD-4C34EFC84679}"/>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4048-4C2C-9ADD-4C34EFC84679}"/>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192.48</c:v>
                </c:pt>
                <c:pt idx="1">
                  <c:v>180.2</c:v>
                </c:pt>
                <c:pt idx="2">
                  <c:v>188.78</c:v>
                </c:pt>
                <c:pt idx="3">
                  <c:v>204.88</c:v>
                </c:pt>
                <c:pt idx="4">
                  <c:v>192.83</c:v>
                </c:pt>
              </c:numCache>
            </c:numRef>
          </c:val>
          <c:extLst>
            <c:ext xmlns:c16="http://schemas.microsoft.com/office/drawing/2014/chart" uri="{C3380CC4-5D6E-409C-BE32-E72D297353CC}">
              <c16:uniqueId val="{00000000-0D2E-4480-892F-C2B6BF12075C}"/>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0D2E-4480-892F-C2B6BF12075C}"/>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7FD7533-88F7-4553-815A-AB4B8296EFE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8F1EC5F-3E46-4969-838D-EF5C7444E2E6}"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A187C22-2B05-4132-B05A-3105058D8C1B}"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05E7E10-C733-4D95-9F24-A5A89C2ECD5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【314.13】</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F715A57-41E0-47E9-A20C-50157C771EB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【77.67】</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76F585D-92F0-4751-B68B-A0430FC8593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【57.83】</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B8CAE48-AAD1-412A-89E1-D058DCECE17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【282.28】</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22168B3-8848-441D-ACEC-753C54D1C74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【58.42】</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04AE3B7-AB0F-47B7-AC28-AD3847268FA2}"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E320B2A-9739-4404-BCD7-B44BBC7C8A3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5C18E91-1BA5-4EBE-AFA9-BBF0165C927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奥多摩町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K2</v>
      </c>
      <c r="X8" s="72"/>
      <c r="Y8" s="72"/>
      <c r="Z8" s="72"/>
      <c r="AA8" s="72"/>
      <c r="AB8" s="72"/>
      <c r="AC8" s="72"/>
      <c r="AD8" s="73" t="str">
        <f>
データ!$M$6</f>
        <v>
非設置</v>
      </c>
      <c r="AE8" s="73"/>
      <c r="AF8" s="73"/>
      <c r="AG8" s="73"/>
      <c r="AH8" s="73"/>
      <c r="AI8" s="73"/>
      <c r="AJ8" s="73"/>
      <c r="AK8" s="3"/>
      <c r="AL8" s="69">
        <f>
データ!S6</f>
        <v>
4991</v>
      </c>
      <c r="AM8" s="69"/>
      <c r="AN8" s="69"/>
      <c r="AO8" s="69"/>
      <c r="AP8" s="69"/>
      <c r="AQ8" s="69"/>
      <c r="AR8" s="69"/>
      <c r="AS8" s="69"/>
      <c r="AT8" s="68">
        <f>
データ!T6</f>
        <v>
225.53</v>
      </c>
      <c r="AU8" s="68"/>
      <c r="AV8" s="68"/>
      <c r="AW8" s="68"/>
      <c r="AX8" s="68"/>
      <c r="AY8" s="68"/>
      <c r="AZ8" s="68"/>
      <c r="BA8" s="68"/>
      <c r="BB8" s="68">
        <f>
データ!U6</f>
        <v>
22.13</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8.4700000000000006</v>
      </c>
      <c r="Q10" s="68"/>
      <c r="R10" s="68"/>
      <c r="S10" s="68"/>
      <c r="T10" s="68"/>
      <c r="U10" s="68"/>
      <c r="V10" s="68"/>
      <c r="W10" s="68">
        <f>
データ!Q6</f>
        <v>
100</v>
      </c>
      <c r="X10" s="68"/>
      <c r="Y10" s="68"/>
      <c r="Z10" s="68"/>
      <c r="AA10" s="68"/>
      <c r="AB10" s="68"/>
      <c r="AC10" s="68"/>
      <c r="AD10" s="69">
        <f>
データ!R6</f>
        <v>
1331</v>
      </c>
      <c r="AE10" s="69"/>
      <c r="AF10" s="69"/>
      <c r="AG10" s="69"/>
      <c r="AH10" s="69"/>
      <c r="AI10" s="69"/>
      <c r="AJ10" s="69"/>
      <c r="AK10" s="2"/>
      <c r="AL10" s="69">
        <f>
データ!V6</f>
        <v>
419</v>
      </c>
      <c r="AM10" s="69"/>
      <c r="AN10" s="69"/>
      <c r="AO10" s="69"/>
      <c r="AP10" s="69"/>
      <c r="AQ10" s="69"/>
      <c r="AR10" s="69"/>
      <c r="AS10" s="69"/>
      <c r="AT10" s="68">
        <f>
データ!W6</f>
        <v>
0.25</v>
      </c>
      <c r="AU10" s="68"/>
      <c r="AV10" s="68"/>
      <c r="AW10" s="68"/>
      <c r="AX10" s="68"/>
      <c r="AY10" s="68"/>
      <c r="AZ10" s="68"/>
      <c r="BA10" s="68"/>
      <c r="BB10" s="68">
        <f>
データ!X6</f>
        <v>
1676</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113</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【314.13】</v>
      </c>
      <c r="I86" s="26" t="str">
        <f>
データ!CA6</f>
        <v>
【58.42】</v>
      </c>
      <c r="J86" s="26" t="str">
        <f>
データ!CL6</f>
        <v>
【282.28】</v>
      </c>
      <c r="K86" s="26" t="str">
        <f>
データ!CW6</f>
        <v>
【57.83】</v>
      </c>
      <c r="L86" s="26" t="str">
        <f>
データ!DH6</f>
        <v>
【77.67】</v>
      </c>
      <c r="M86" s="26" t="s">
        <v>
43</v>
      </c>
      <c r="N86" s="26" t="s">
        <v>
43</v>
      </c>
      <c r="O86" s="26" t="str">
        <f>
データ!EO6</f>
        <v>
【-】</v>
      </c>
    </row>
  </sheetData>
  <sheetProtection algorithmName="SHA-512" hashValue="/MAPspToBqzsrNOZNHrzs9aoxPf+eM7Kt/sF1IgxivmNccwnRD66fBRQiKJ5vmYfgnWCP8vwtVWjt02AdgQAmw==" saltValue="aQEnP2HF8h3k7HugCi+R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ht="13.5" customHeight="1"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ht="13.5" customHeight="1"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25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ht="13.5" customHeight="1"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5" ht="13.5" customHeight="1"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31</v>
      </c>
      <c r="AU5" s="32" t="s">
        <v>
83</v>
      </c>
      <c r="AV5" s="32" t="s">
        <v>
84</v>
      </c>
      <c r="AW5" s="32" t="s">
        <v>
85</v>
      </c>
      <c r="AX5" s="32" t="s">
        <v>
86</v>
      </c>
      <c r="AY5" s="32" t="s">
        <v>
87</v>
      </c>
      <c r="AZ5" s="32" t="s">
        <v>
88</v>
      </c>
      <c r="BA5" s="32" t="s">
        <v>
89</v>
      </c>
      <c r="BB5" s="32" t="s">
        <v>
90</v>
      </c>
      <c r="BC5" s="32" t="s">
        <v>
91</v>
      </c>
      <c r="BD5" s="32" t="s">
        <v>
92</v>
      </c>
      <c r="BE5" s="32" t="s">
        <v>
31</v>
      </c>
      <c r="BF5" s="32" t="s">
        <v>
83</v>
      </c>
      <c r="BG5" s="32" t="s">
        <v>
84</v>
      </c>
      <c r="BH5" s="32" t="s">
        <v>
85</v>
      </c>
      <c r="BI5" s="32" t="s">
        <v>
86</v>
      </c>
      <c r="BJ5" s="32" t="s">
        <v>
87</v>
      </c>
      <c r="BK5" s="32" t="s">
        <v>
88</v>
      </c>
      <c r="BL5" s="32" t="s">
        <v>
89</v>
      </c>
      <c r="BM5" s="32" t="s">
        <v>
90</v>
      </c>
      <c r="BN5" s="32" t="s">
        <v>
91</v>
      </c>
      <c r="BO5" s="32" t="s">
        <v>
92</v>
      </c>
      <c r="BP5" s="32" t="s">
        <v>
31</v>
      </c>
      <c r="BQ5" s="32" t="s">
        <v>
83</v>
      </c>
      <c r="BR5" s="32" t="s">
        <v>
84</v>
      </c>
      <c r="BS5" s="32" t="s">
        <v>
85</v>
      </c>
      <c r="BT5" s="32" t="s">
        <v>
86</v>
      </c>
      <c r="BU5" s="32" t="s">
        <v>
87</v>
      </c>
      <c r="BV5" s="32" t="s">
        <v>
88</v>
      </c>
      <c r="BW5" s="32" t="s">
        <v>
89</v>
      </c>
      <c r="BX5" s="32" t="s">
        <v>
90</v>
      </c>
      <c r="BY5" s="32" t="s">
        <v>
91</v>
      </c>
      <c r="BZ5" s="32" t="s">
        <v>
92</v>
      </c>
      <c r="CA5" s="32" t="s">
        <v>
31</v>
      </c>
      <c r="CB5" s="32" t="s">
        <v>
83</v>
      </c>
      <c r="CC5" s="32" t="s">
        <v>
84</v>
      </c>
      <c r="CD5" s="32" t="s">
        <v>
85</v>
      </c>
      <c r="CE5" s="32" t="s">
        <v>
86</v>
      </c>
      <c r="CF5" s="32" t="s">
        <v>
87</v>
      </c>
      <c r="CG5" s="32" t="s">
        <v>
88</v>
      </c>
      <c r="CH5" s="32" t="s">
        <v>
89</v>
      </c>
      <c r="CI5" s="32" t="s">
        <v>
90</v>
      </c>
      <c r="CJ5" s="32" t="s">
        <v>
91</v>
      </c>
      <c r="CK5" s="32" t="s">
        <v>
92</v>
      </c>
      <c r="CL5" s="32" t="s">
        <v>
31</v>
      </c>
      <c r="CM5" s="32" t="s">
        <v>
83</v>
      </c>
      <c r="CN5" s="32" t="s">
        <v>
84</v>
      </c>
      <c r="CO5" s="32" t="s">
        <v>
85</v>
      </c>
      <c r="CP5" s="32" t="s">
        <v>
86</v>
      </c>
      <c r="CQ5" s="32" t="s">
        <v>
87</v>
      </c>
      <c r="CR5" s="32" t="s">
        <v>
88</v>
      </c>
      <c r="CS5" s="32" t="s">
        <v>
89</v>
      </c>
      <c r="CT5" s="32" t="s">
        <v>
90</v>
      </c>
      <c r="CU5" s="32" t="s">
        <v>
91</v>
      </c>
      <c r="CV5" s="32" t="s">
        <v>
92</v>
      </c>
      <c r="CW5" s="32" t="s">
        <v>
31</v>
      </c>
      <c r="CX5" s="32" t="s">
        <v>
83</v>
      </c>
      <c r="CY5" s="32" t="s">
        <v>
84</v>
      </c>
      <c r="CZ5" s="32" t="s">
        <v>
85</v>
      </c>
      <c r="DA5" s="32" t="s">
        <v>
86</v>
      </c>
      <c r="DB5" s="32" t="s">
        <v>
87</v>
      </c>
      <c r="DC5" s="32" t="s">
        <v>
88</v>
      </c>
      <c r="DD5" s="32" t="s">
        <v>
89</v>
      </c>
      <c r="DE5" s="32" t="s">
        <v>
90</v>
      </c>
      <c r="DF5" s="32" t="s">
        <v>
91</v>
      </c>
      <c r="DG5" s="32" t="s">
        <v>
92</v>
      </c>
      <c r="DH5" s="32" t="s">
        <v>
31</v>
      </c>
      <c r="DI5" s="32" t="s">
        <v>
83</v>
      </c>
      <c r="DJ5" s="32" t="s">
        <v>
84</v>
      </c>
      <c r="DK5" s="32" t="s">
        <v>
85</v>
      </c>
      <c r="DL5" s="32" t="s">
        <v>
86</v>
      </c>
      <c r="DM5" s="32" t="s">
        <v>
87</v>
      </c>
      <c r="DN5" s="32" t="s">
        <v>
88</v>
      </c>
      <c r="DO5" s="32" t="s">
        <v>
89</v>
      </c>
      <c r="DP5" s="32" t="s">
        <v>
90</v>
      </c>
      <c r="DQ5" s="32" t="s">
        <v>
91</v>
      </c>
      <c r="DR5" s="32" t="s">
        <v>
92</v>
      </c>
      <c r="DS5" s="32" t="s">
        <v>
31</v>
      </c>
      <c r="DT5" s="32" t="s">
        <v>
83</v>
      </c>
      <c r="DU5" s="32" t="s">
        <v>
84</v>
      </c>
      <c r="DV5" s="32" t="s">
        <v>
85</v>
      </c>
      <c r="DW5" s="32" t="s">
        <v>
86</v>
      </c>
      <c r="DX5" s="32" t="s">
        <v>
87</v>
      </c>
      <c r="DY5" s="32" t="s">
        <v>
88</v>
      </c>
      <c r="DZ5" s="32" t="s">
        <v>
89</v>
      </c>
      <c r="EA5" s="32" t="s">
        <v>
90</v>
      </c>
      <c r="EB5" s="32" t="s">
        <v>
91</v>
      </c>
      <c r="EC5" s="32" t="s">
        <v>
92</v>
      </c>
      <c r="ED5" s="32" t="s">
        <v>
31</v>
      </c>
      <c r="EE5" s="32" t="s">
        <v>
83</v>
      </c>
      <c r="EF5" s="32" t="s">
        <v>
84</v>
      </c>
      <c r="EG5" s="32" t="s">
        <v>
85</v>
      </c>
      <c r="EH5" s="32" t="s">
        <v>
86</v>
      </c>
      <c r="EI5" s="32" t="s">
        <v>
87</v>
      </c>
      <c r="EJ5" s="32" t="s">
        <v>
88</v>
      </c>
      <c r="EK5" s="32" t="s">
        <v>
89</v>
      </c>
      <c r="EL5" s="32" t="s">
        <v>
90</v>
      </c>
      <c r="EM5" s="32" t="s">
        <v>
91</v>
      </c>
      <c r="EN5" s="32" t="s">
        <v>
92</v>
      </c>
      <c r="EO5" s="32" t="s">
        <v>
31</v>
      </c>
    </row>
    <row r="6" spans="1:145" s="36" customFormat="1" ht="13.5" customHeight="1" x14ac:dyDescent="0.15">
      <c r="A6" s="28" t="s">
        <v>
93</v>
      </c>
      <c r="B6" s="33">
        <f>
B7</f>
        <v>
2020</v>
      </c>
      <c r="C6" s="33">
        <f t="shared" ref="C6:X6" si="3">
C7</f>
        <v>
133086</v>
      </c>
      <c r="D6" s="33">
        <f t="shared" si="3"/>
        <v>
47</v>
      </c>
      <c r="E6" s="33">
        <f t="shared" si="3"/>
        <v>
18</v>
      </c>
      <c r="F6" s="33">
        <f t="shared" si="3"/>
        <v>
0</v>
      </c>
      <c r="G6" s="33">
        <f t="shared" si="3"/>
        <v>
0</v>
      </c>
      <c r="H6" s="33" t="str">
        <f t="shared" si="3"/>
        <v>
東京都　奥多摩町</v>
      </c>
      <c r="I6" s="33" t="str">
        <f t="shared" si="3"/>
        <v>
法非適用</v>
      </c>
      <c r="J6" s="33" t="str">
        <f t="shared" si="3"/>
        <v>
下水道事業</v>
      </c>
      <c r="K6" s="33" t="str">
        <f t="shared" si="3"/>
        <v>
特定地域生活排水処理</v>
      </c>
      <c r="L6" s="33" t="str">
        <f t="shared" si="3"/>
        <v>
K2</v>
      </c>
      <c r="M6" s="33" t="str">
        <f t="shared" si="3"/>
        <v>
非設置</v>
      </c>
      <c r="N6" s="34" t="str">
        <f t="shared" si="3"/>
        <v>
-</v>
      </c>
      <c r="O6" s="34" t="str">
        <f t="shared" si="3"/>
        <v>
該当数値なし</v>
      </c>
      <c r="P6" s="34">
        <f t="shared" si="3"/>
        <v>
8.4700000000000006</v>
      </c>
      <c r="Q6" s="34">
        <f t="shared" si="3"/>
        <v>
100</v>
      </c>
      <c r="R6" s="34">
        <f t="shared" si="3"/>
        <v>
1331</v>
      </c>
      <c r="S6" s="34">
        <f t="shared" si="3"/>
        <v>
4991</v>
      </c>
      <c r="T6" s="34">
        <f t="shared" si="3"/>
        <v>
225.53</v>
      </c>
      <c r="U6" s="34">
        <f t="shared" si="3"/>
        <v>
22.13</v>
      </c>
      <c r="V6" s="34">
        <f t="shared" si="3"/>
        <v>
419</v>
      </c>
      <c r="W6" s="34">
        <f t="shared" si="3"/>
        <v>
0.25</v>
      </c>
      <c r="X6" s="34">
        <f t="shared" si="3"/>
        <v>
1676</v>
      </c>
      <c r="Y6" s="35">
        <f>
IF(Y7="",NA(),Y7)</f>
        <v>
74.650000000000006</v>
      </c>
      <c r="Z6" s="35">
        <f t="shared" ref="Z6:AH6" si="4">
IF(Z7="",NA(),Z7)</f>
        <v>
69.91</v>
      </c>
      <c r="AA6" s="35">
        <f t="shared" si="4"/>
        <v>
72.28</v>
      </c>
      <c r="AB6" s="35">
        <f t="shared" si="4"/>
        <v>
73.84</v>
      </c>
      <c r="AC6" s="35">
        <f t="shared" si="4"/>
        <v>
78.349999999999994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3642.17</v>
      </c>
      <c r="BG6" s="35">
        <f t="shared" ref="BG6:BO6" si="7">
IF(BG7="",NA(),BG7)</f>
        <v>
4031.73</v>
      </c>
      <c r="BH6" s="35">
        <f t="shared" si="7"/>
        <v>
3742</v>
      </c>
      <c r="BI6" s="35">
        <f t="shared" si="7"/>
        <v>
3651.65</v>
      </c>
      <c r="BJ6" s="35">
        <f t="shared" si="7"/>
        <v>
2904.8</v>
      </c>
      <c r="BK6" s="35">
        <f t="shared" si="7"/>
        <v>
413.5</v>
      </c>
      <c r="BL6" s="35">
        <f t="shared" si="7"/>
        <v>
407.42</v>
      </c>
      <c r="BM6" s="35">
        <f t="shared" si="7"/>
        <v>
386.46</v>
      </c>
      <c r="BN6" s="35">
        <f t="shared" si="7"/>
        <v>
270.57</v>
      </c>
      <c r="BO6" s="35">
        <f t="shared" si="7"/>
        <v>
294.27</v>
      </c>
      <c r="BP6" s="34" t="str">
        <f>
IF(BP7="","",IF(BP7="-","【-】","【"&amp;SUBSTITUTE(TEXT(BP7,"#,##0.00"),"-","△")&amp;"】"))</f>
        <v>
【314.13】</v>
      </c>
      <c r="BQ6" s="35">
        <f>
IF(BQ7="",NA(),BQ7)</f>
        <v>
30.8</v>
      </c>
      <c r="BR6" s="35">
        <f t="shared" ref="BR6:BZ6" si="8">
IF(BR7="",NA(),BR7)</f>
        <v>
31.01</v>
      </c>
      <c r="BS6" s="35">
        <f t="shared" si="8"/>
        <v>
28.87</v>
      </c>
      <c r="BT6" s="35">
        <f t="shared" si="8"/>
        <v>
27.71</v>
      </c>
      <c r="BU6" s="35">
        <f t="shared" si="8"/>
        <v>
30.18</v>
      </c>
      <c r="BV6" s="35">
        <f t="shared" si="8"/>
        <v>
55.84</v>
      </c>
      <c r="BW6" s="35">
        <f t="shared" si="8"/>
        <v>
57.08</v>
      </c>
      <c r="BX6" s="35">
        <f t="shared" si="8"/>
        <v>
55.85</v>
      </c>
      <c r="BY6" s="35">
        <f t="shared" si="8"/>
        <v>
62.5</v>
      </c>
      <c r="BZ6" s="35">
        <f t="shared" si="8"/>
        <v>
60.59</v>
      </c>
      <c r="CA6" s="34" t="str">
        <f>
IF(CA7="","",IF(CA7="-","【-】","【"&amp;SUBSTITUTE(TEXT(CA7,"#,##0.00"),"-","△")&amp;"】"))</f>
        <v>
【58.42】</v>
      </c>
      <c r="CB6" s="35">
        <f>
IF(CB7="",NA(),CB7)</f>
        <v>
192.48</v>
      </c>
      <c r="CC6" s="35">
        <f t="shared" ref="CC6:CK6" si="9">
IF(CC7="",NA(),CC7)</f>
        <v>
180.2</v>
      </c>
      <c r="CD6" s="35">
        <f t="shared" si="9"/>
        <v>
188.78</v>
      </c>
      <c r="CE6" s="35">
        <f t="shared" si="9"/>
        <v>
204.88</v>
      </c>
      <c r="CF6" s="35">
        <f t="shared" si="9"/>
        <v>
192.83</v>
      </c>
      <c r="CG6" s="35">
        <f t="shared" si="9"/>
        <v>
287.57</v>
      </c>
      <c r="CH6" s="35">
        <f t="shared" si="9"/>
        <v>
286.86</v>
      </c>
      <c r="CI6" s="35">
        <f t="shared" si="9"/>
        <v>
287.91000000000003</v>
      </c>
      <c r="CJ6" s="35">
        <f t="shared" si="9"/>
        <v>
269.33</v>
      </c>
      <c r="CK6" s="35">
        <f t="shared" si="9"/>
        <v>
280.23</v>
      </c>
      <c r="CL6" s="34" t="str">
        <f>
IF(CL7="","",IF(CL7="-","【-】","【"&amp;SUBSTITUTE(TEXT(CL7,"#,##0.00"),"-","△")&amp;"】"))</f>
        <v>
【282.28】</v>
      </c>
      <c r="CM6" s="35" t="str">
        <f>
IF(CM7="",NA(),CM7)</f>
        <v>
-</v>
      </c>
      <c r="CN6" s="35" t="str">
        <f t="shared" ref="CN6:CV6" si="10">
IF(CN7="",NA(),CN7)</f>
        <v>
-</v>
      </c>
      <c r="CO6" s="35" t="str">
        <f t="shared" si="10"/>
        <v>
-</v>
      </c>
      <c r="CP6" s="35" t="str">
        <f t="shared" si="10"/>
        <v>
-</v>
      </c>
      <c r="CQ6" s="35" t="str">
        <f t="shared" si="10"/>
        <v>
-</v>
      </c>
      <c r="CR6" s="35">
        <f t="shared" si="10"/>
        <v>
61.55</v>
      </c>
      <c r="CS6" s="35">
        <f t="shared" si="10"/>
        <v>
57.22</v>
      </c>
      <c r="CT6" s="35">
        <f t="shared" si="10"/>
        <v>
54.93</v>
      </c>
      <c r="CU6" s="35">
        <f t="shared" si="10"/>
        <v>
59.64</v>
      </c>
      <c r="CV6" s="35">
        <f t="shared" si="10"/>
        <v>
58.19</v>
      </c>
      <c r="CW6" s="34" t="str">
        <f>
IF(CW7="","",IF(CW7="-","【-】","【"&amp;SUBSTITUTE(TEXT(CW7,"#,##0.00"),"-","△")&amp;"】"))</f>
        <v>
【57.83】</v>
      </c>
      <c r="CX6" s="35">
        <f>
IF(CX7="",NA(),CX7)</f>
        <v>
93.2</v>
      </c>
      <c r="CY6" s="35">
        <f t="shared" ref="CY6:DG6" si="11">
IF(CY7="",NA(),CY7)</f>
        <v>
93.9</v>
      </c>
      <c r="CZ6" s="35">
        <f t="shared" si="11"/>
        <v>
94.26</v>
      </c>
      <c r="DA6" s="35">
        <f t="shared" si="11"/>
        <v>
78.23</v>
      </c>
      <c r="DB6" s="35">
        <f t="shared" si="11"/>
        <v>
79</v>
      </c>
      <c r="DC6" s="35">
        <f t="shared" si="11"/>
        <v>
67.489999999999995</v>
      </c>
      <c r="DD6" s="35">
        <f t="shared" si="11"/>
        <v>
67.290000000000006</v>
      </c>
      <c r="DE6" s="35">
        <f t="shared" si="11"/>
        <v>
65.569999999999993</v>
      </c>
      <c r="DF6" s="35">
        <f t="shared" si="11"/>
        <v>
90.63</v>
      </c>
      <c r="DG6" s="35">
        <f t="shared" si="11"/>
        <v>
87.8</v>
      </c>
      <c r="DH6" s="34" t="str">
        <f>
IF(DH7="","",IF(DH7="-","【-】","【"&amp;SUBSTITUTE(TEXT(DH7,"#,##0.00"),"-","△")&amp;"】"))</f>
        <v>
【77.67】</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ht="13.5" customHeight="1" x14ac:dyDescent="0.15">
      <c r="A7" s="28"/>
      <c r="B7" s="37">
        <v>
2020</v>
      </c>
      <c r="C7" s="37">
        <v>
133086</v>
      </c>
      <c r="D7" s="37">
        <v>
47</v>
      </c>
      <c r="E7" s="37">
        <v>
18</v>
      </c>
      <c r="F7" s="37">
        <v>
0</v>
      </c>
      <c r="G7" s="37">
        <v>
0</v>
      </c>
      <c r="H7" s="37" t="s">
        <v>
94</v>
      </c>
      <c r="I7" s="37" t="s">
        <v>
95</v>
      </c>
      <c r="J7" s="37" t="s">
        <v>
96</v>
      </c>
      <c r="K7" s="37" t="s">
        <v>
97</v>
      </c>
      <c r="L7" s="37" t="s">
        <v>
98</v>
      </c>
      <c r="M7" s="37" t="s">
        <v>
99</v>
      </c>
      <c r="N7" s="38" t="s">
        <v>
43</v>
      </c>
      <c r="O7" s="38" t="s">
        <v>
100</v>
      </c>
      <c r="P7" s="38">
        <v>
8.4700000000000006</v>
      </c>
      <c r="Q7" s="38">
        <v>
100</v>
      </c>
      <c r="R7" s="38">
        <v>
1331</v>
      </c>
      <c r="S7" s="38">
        <v>
4991</v>
      </c>
      <c r="T7" s="38">
        <v>
225.53</v>
      </c>
      <c r="U7" s="38">
        <v>
22.13</v>
      </c>
      <c r="V7" s="38">
        <v>
419</v>
      </c>
      <c r="W7" s="38">
        <v>
0.25</v>
      </c>
      <c r="X7" s="38">
        <v>
1676</v>
      </c>
      <c r="Y7" s="38">
        <v>
74.650000000000006</v>
      </c>
      <c r="Z7" s="38">
        <v>
69.91</v>
      </c>
      <c r="AA7" s="38">
        <v>
72.28</v>
      </c>
      <c r="AB7" s="38">
        <v>
73.84</v>
      </c>
      <c r="AC7" s="38">
        <v>
78.349999999999994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3642.17</v>
      </c>
      <c r="BG7" s="38">
        <v>
4031.73</v>
      </c>
      <c r="BH7" s="38">
        <v>
3742</v>
      </c>
      <c r="BI7" s="38">
        <v>
3651.65</v>
      </c>
      <c r="BJ7" s="38">
        <v>
2904.8</v>
      </c>
      <c r="BK7" s="38">
        <v>
413.5</v>
      </c>
      <c r="BL7" s="38">
        <v>
407.42</v>
      </c>
      <c r="BM7" s="38">
        <v>
386.46</v>
      </c>
      <c r="BN7" s="38">
        <v>
270.57</v>
      </c>
      <c r="BO7" s="38">
        <v>
294.27</v>
      </c>
      <c r="BP7" s="38">
        <v>
314.13</v>
      </c>
      <c r="BQ7" s="38">
        <v>
30.8</v>
      </c>
      <c r="BR7" s="38">
        <v>
31.01</v>
      </c>
      <c r="BS7" s="38">
        <v>
28.87</v>
      </c>
      <c r="BT7" s="38">
        <v>
27.71</v>
      </c>
      <c r="BU7" s="38">
        <v>
30.18</v>
      </c>
      <c r="BV7" s="38">
        <v>
55.84</v>
      </c>
      <c r="BW7" s="38">
        <v>
57.08</v>
      </c>
      <c r="BX7" s="38">
        <v>
55.85</v>
      </c>
      <c r="BY7" s="38">
        <v>
62.5</v>
      </c>
      <c r="BZ7" s="38">
        <v>
60.59</v>
      </c>
      <c r="CA7" s="38">
        <v>
58.42</v>
      </c>
      <c r="CB7" s="38">
        <v>
192.48</v>
      </c>
      <c r="CC7" s="38">
        <v>
180.2</v>
      </c>
      <c r="CD7" s="38">
        <v>
188.78</v>
      </c>
      <c r="CE7" s="38">
        <v>
204.88</v>
      </c>
      <c r="CF7" s="38">
        <v>
192.83</v>
      </c>
      <c r="CG7" s="38">
        <v>
287.57</v>
      </c>
      <c r="CH7" s="38">
        <v>
286.86</v>
      </c>
      <c r="CI7" s="38">
        <v>
287.91000000000003</v>
      </c>
      <c r="CJ7" s="38">
        <v>
269.33</v>
      </c>
      <c r="CK7" s="38">
        <v>
280.23</v>
      </c>
      <c r="CL7" s="38">
        <v>
282.27999999999997</v>
      </c>
      <c r="CM7" s="38" t="s">
        <v>
43</v>
      </c>
      <c r="CN7" s="38" t="s">
        <v>
43</v>
      </c>
      <c r="CO7" s="38" t="s">
        <v>
43</v>
      </c>
      <c r="CP7" s="38" t="s">
        <v>
43</v>
      </c>
      <c r="CQ7" s="38" t="s">
        <v>
43</v>
      </c>
      <c r="CR7" s="38">
        <v>
61.55</v>
      </c>
      <c r="CS7" s="38">
        <v>
57.22</v>
      </c>
      <c r="CT7" s="38">
        <v>
54.93</v>
      </c>
      <c r="CU7" s="38">
        <v>
59.64</v>
      </c>
      <c r="CV7" s="38">
        <v>
58.19</v>
      </c>
      <c r="CW7" s="38">
        <v>
57.83</v>
      </c>
      <c r="CX7" s="38">
        <v>
93.2</v>
      </c>
      <c r="CY7" s="38">
        <v>
93.9</v>
      </c>
      <c r="CZ7" s="38">
        <v>
94.26</v>
      </c>
      <c r="DA7" s="38">
        <v>
78.23</v>
      </c>
      <c r="DB7" s="38">
        <v>
79</v>
      </c>
      <c r="DC7" s="38">
        <v>
67.489999999999995</v>
      </c>
      <c r="DD7" s="38">
        <v>
67.290000000000006</v>
      </c>
      <c r="DE7" s="38">
        <v>
65.569999999999993</v>
      </c>
      <c r="DF7" s="38">
        <v>
90.63</v>
      </c>
      <c r="DG7" s="38">
        <v>
87.8</v>
      </c>
      <c r="DH7" s="38">
        <v>
77.67</v>
      </c>
      <c r="DI7" s="38"/>
      <c r="DJ7" s="38"/>
      <c r="DK7" s="38"/>
      <c r="DL7" s="38"/>
      <c r="DM7" s="38"/>
      <c r="DN7" s="38"/>
      <c r="DO7" s="38"/>
      <c r="DP7" s="38"/>
      <c r="DQ7" s="38"/>
      <c r="DR7" s="38"/>
      <c r="DS7" s="38"/>
      <c r="DT7" s="38"/>
      <c r="DU7" s="38"/>
      <c r="DV7" s="38"/>
      <c r="DW7" s="38"/>
      <c r="DX7" s="38"/>
      <c r="DY7" s="38"/>
      <c r="DZ7" s="38"/>
      <c r="EA7" s="38"/>
      <c r="EB7" s="38"/>
      <c r="EC7" s="38"/>
      <c r="ED7" s="38"/>
      <c r="EE7" s="38" t="s">
        <v>
43</v>
      </c>
      <c r="EF7" s="38" t="s">
        <v>
43</v>
      </c>
      <c r="EG7" s="38" t="s">
        <v>
43</v>
      </c>
      <c r="EH7" s="38" t="s">
        <v>
43</v>
      </c>
      <c r="EI7" s="38" t="s">
        <v>
43</v>
      </c>
      <c r="EJ7" s="38" t="s">
        <v>
43</v>
      </c>
      <c r="EK7" s="38" t="s">
        <v>
43</v>
      </c>
      <c r="EL7" s="38" t="s">
        <v>
43</v>
      </c>
      <c r="EM7" s="38" t="s">
        <v>
43</v>
      </c>
      <c r="EN7" s="38" t="s">
        <v>
43</v>
      </c>
      <c r="EO7" s="38" t="s">
        <v>
43</v>
      </c>
    </row>
    <row r="8" spans="1:145" ht="13.5" customHeight="1"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ht="13.5" customHeight="1" x14ac:dyDescent="0.15">
      <c r="A9" s="40"/>
      <c r="B9" s="40" t="s">
        <v>
101</v>
      </c>
      <c r="C9" s="40" t="s">
        <v>
102</v>
      </c>
      <c r="D9" s="40" t="s">
        <v>
103</v>
      </c>
      <c r="E9" s="40" t="s">
        <v>
104</v>
      </c>
      <c r="F9" s="40" t="s">
        <v>
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ht="13.5" customHeight="1" x14ac:dyDescent="0.15">
      <c r="A10" s="40" t="s">
        <v>
47</v>
      </c>
      <c r="B10" s="41">
        <f t="shared" ref="B10:D10" si="15">
DATEVALUE($B7+12-B11&amp;"/1/"&amp;B12)</f>
        <v>
46753</v>
      </c>
      <c r="C10" s="41">
        <f t="shared" si="15"/>
        <v>
47119</v>
      </c>
      <c r="D10" s="41">
        <f t="shared" si="15"/>
        <v>
47484</v>
      </c>
      <c r="E10" s="42">
        <f>
DATEVALUE($B7+12-E11&amp;"/1/"&amp;E12)</f>
        <v>
47849</v>
      </c>
      <c r="F10" s="42">
        <f>
DATEVALUE($B7+12-F11&amp;"/1/"&amp;F12)</f>
        <v>
48215</v>
      </c>
    </row>
    <row r="11" spans="1:145" ht="13.5" customHeight="1" x14ac:dyDescent="0.15">
      <c r="B11">
        <v>
4</v>
      </c>
      <c r="C11">
        <v>
3</v>
      </c>
      <c r="D11">
        <v>
2</v>
      </c>
      <c r="E11">
        <v>
1</v>
      </c>
      <c r="F11">
        <v>
0</v>
      </c>
      <c r="G11" t="s">
        <v>
106</v>
      </c>
    </row>
    <row r="12" spans="1:145" ht="13.5" customHeight="1" x14ac:dyDescent="0.15">
      <c r="B12">
        <v>
1</v>
      </c>
      <c r="C12">
        <v>
1</v>
      </c>
      <c r="D12">
        <v>
1</v>
      </c>
      <c r="E12">
        <v>
1</v>
      </c>
      <c r="F12">
        <v>
2</v>
      </c>
      <c r="G12" t="s">
        <v>
107</v>
      </c>
    </row>
    <row r="13" spans="1:145" ht="13.5" customHeight="1" x14ac:dyDescent="0.15">
      <c r="B13" t="s">
        <v>
108</v>
      </c>
      <c r="C13" t="s">
        <v>
108</v>
      </c>
      <c r="D13" t="s">
        <v>
108</v>
      </c>
      <c r="E13" t="s">
        <v>
109</v>
      </c>
      <c r="F13" t="s">
        <v>
109</v>
      </c>
      <c r="G13" t="s">
        <v>
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角田　康一郎</dc:creator>
  <cp:keywords/>
  <dc:description/>
  <cp:lastModifiedBy>東京都</cp:lastModifiedBy>
  <cp:lastPrinted>2022-02-07T00:58:02Z</cp:lastPrinted>
  <dcterms:created xsi:type="dcterms:W3CDTF">2022-02-07T01:00:43Z</dcterms:created>
  <dcterms:modified xsi:type="dcterms:W3CDTF">2022-02-17T02:53:40Z</dcterms:modified>
  <cp:category/>
  <cp:contentStatus/>
</cp:coreProperties>
</file>