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目黒区・左" sheetId="33" r:id="rId2"/>
    <sheet name="目黒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目黒区・右!$A$1:$S$61</definedName>
    <definedName name="_xlnm.Print_Area" localSheetId="1">目黒区・左!$A$1:$AL$52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L12" i="34"/>
  <c r="E12" i="34"/>
  <c r="R11" i="34"/>
  <c r="R10" i="34"/>
  <c r="R9" i="34"/>
  <c r="R8" i="34"/>
  <c r="R7" i="34"/>
  <c r="R6" i="34"/>
  <c r="AH51" i="33"/>
  <c r="AD51" i="33"/>
  <c r="AA51" i="33"/>
  <c r="X51" i="33"/>
  <c r="L49" i="33"/>
  <c r="L52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3" i="34"/>
  <c r="J44" i="34"/>
  <c r="J45" i="34"/>
  <c r="J46" i="34"/>
  <c r="J47" i="34"/>
  <c r="J49" i="34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<sst xmlns="http://schemas.openxmlformats.org/spreadsheetml/2006/main" count="1594" uniqueCount="238">
  <si>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</si>
  <si>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</si>
  <si>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</si>
  <si>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</si>
  <si>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</si>
  <si>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</si>
  <si>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</si>
  <si>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</si>
  <si>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</si>
  <si>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</si>
  <si>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</si>
  <si>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</si>
  <si>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</si>
  <si>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</si>
  <si>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</si>
  <si>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</si>
  <si>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</si>
  <si>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</si>
  <si>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</si>
  <si>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</si>
  <si>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</si>
  <si>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</si>
  <si>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</si>
  <si>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</si>
  <si>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</si>
  <si>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</si>
  <si>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</si>
  <si>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</si>
  <si>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</si>
  <si>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</si>
  <si>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</si>
  <si>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</si>
  <si>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</si>
  <si>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</si>
  <si>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</si>
  <si>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</si>
  <si>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</si>
  <si>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</si>
  <si>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</si>
  <si>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</si>
  <si>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</si>
  <si>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</si>
  <si>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</si>
  <si>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</si>
  <si>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</si>
  <si>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</si>
  <si>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</si>
  <si>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</si>
  <si>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</si>
  <si>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</si>
  <si>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</si>
  <si>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</si>
  <si>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</si>
  <si>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</si>
  <si>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</si>
  <si>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</si>
  <si>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</si>
  <si>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</si>
  <si>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</si>
  <si>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</si>
  <si>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</si>
  <si>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</si>
  <si>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</si>
  <si>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</si>
  <si>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</si>
  <si>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</si>
  <si>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</si>
  <si>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</si>
  <si>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</si>
  <si>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</si>
  <si>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</si>
  <si>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</si>
  <si>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</si>
  <si>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</si>
  <si>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</si>
  <si>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</si>
  <si>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</si>
  <si>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</si>
  <si>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</si>
  <si>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</si>
  <si>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</si>
  <si>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</si>
  <si>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</si>
  <si>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</si>
  <si>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</si>
  <si>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</si>
  <si>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</si>
  <si>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</si>
  <si>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</si>
  <si>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</si>
  <si>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</si>
  <si>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</si>
  <si>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</si>
  <si>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</si>
  <si>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</si>
  <si>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</si>
  <si>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</si>
  <si>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</si>
  <si>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</si>
  <si>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</si>
  <si>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</si>
  <si>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</si>
  <si>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</si>
  <si>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</si>
  <si>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</si>
  <si>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</si>
  <si>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</si>
  <si>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</si>
  <si>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</si>
  <si>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</si>
  <si>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</si>
  <si>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</si>
  <si>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</si>
  <si>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</si>
  <si>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</si>
  <si>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</si>
  <si>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</si>
  <si>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</si>
  <si>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</si>
  <si>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</si>
  <si>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</si>
  <si>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</si>
  <si>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</si>
  <si>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</si>
  <si>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</si>
  <si>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</si>
  <si>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</si>
  <si>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</si>
  <si>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</si>
  <si>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</si>
  <si>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</si>
  <si>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</si>
  <si>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</si>
  <si>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</si>
  <si>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</si>
  <si>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</si>
  <si>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</si>
  <si>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</si>
  <si>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</si>
  <si>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</si>
  <si>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</si>
  <si>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</si>
  <si>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</si>
  <si>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</si>
  <si>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</si>
  <si>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</si>
  <si>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</si>
  <si>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</si>
  <si>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</si>
  <si>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</si>
  <si>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</si>
  <si>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</si>
  <si>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</si>
  <si>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</si>
  <si>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</si>
  <si>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</si>
  <si>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</si>
  <si>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</si>
  <si>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</si>
  <si>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</si>
  <si>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</si>
  <si>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</si>
  <si>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</si>
  <si>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</si>
  <si>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</si>
  <si>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</si>
  <si>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</si>
  <si>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</si>
  <si>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</si>
  <si>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</si>
  <si>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</si>
  <si>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</si>
  <si>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</si>
  <si>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</si>
  <si>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</si>
  <si>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</si>
  <si>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</si>
  <si>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</si>
  <si>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</si>
  <si>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</si>
  <si>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</si>
  <si>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</si>
  <si>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</si>
  <si>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</si>
  <si>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</si>
  <si>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</si>
  <si>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</si>
  <si>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</si>
  <si>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</si>
  <si>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</si>
  <si>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</si>
  <si>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</si>
  <si>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</si>
  <si>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</si>
  <si>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</si>
  <si>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</si>
  <si>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</si>
  <si>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</si>
  <si>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</si>
  <si>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</si>
  <si>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</si>
  <si>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</si>
  <si>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</si>
  <si>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</si>
  <si>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</si>
  <si>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</si>
  <si>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</si>
  <si>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</si>
  <si>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</si>
  <si>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</si>
  <si>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</si>
  <si>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</si>
  <si>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</si>
  <si>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</si>
  <si>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</si>
  <si>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</si>
  <si>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</si>
  <si>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</si>
  <si>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</si>
  <si>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</si>
  <si>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</si>
  <si>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</si>
  <si>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</si>
  <si>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（目黒区）</t>
    <rPh sb="1" eb="4">
      <t>メグロク</t>
    </rPh>
    <phoneticPr fontId="10"/>
  </si>
  <si>
    <t>目黒区</t>
    <rPh sb="0" eb="3">
      <t>メグロク</t>
    </rPh>
    <phoneticPr fontId="22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</si>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</sst>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6" fontId="1" fillId="0" borderId="0" xfId="3" applyNumberFormat="1" applyFill="1"/>
    <xf numFmtId="0" fontId="1" fillId="0" borderId="0" xfId="3" applyFill="1" applyAlignment="1">
      <alignment horizontal="right"/>
    </xf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133355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5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60422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223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288088</v>
      </c>
      <c r="F5" s="1151"/>
      <c r="G5" s="1151"/>
      <c r="H5" s="1151"/>
      <c r="I5" s="1152" t="s">
        <v>6</v>
      </c>
      <c r="J5" s="1153">
        <v>14.67</v>
      </c>
      <c r="K5" s="1154"/>
      <c r="L5" s="1154"/>
      <c r="M5" s="1154"/>
      <c r="N5" s="1155" t="s">
        <v>7</v>
      </c>
      <c r="O5" s="1156">
        <v>19637.900000000001</v>
      </c>
      <c r="P5" s="1157"/>
      <c r="Q5" s="1157"/>
      <c r="R5" s="1157"/>
      <c r="S5" s="1157"/>
      <c r="T5" s="1157"/>
      <c r="U5" s="1152" t="s">
        <v>6</v>
      </c>
      <c r="V5" s="1156">
        <v>288088</v>
      </c>
      <c r="W5" s="1157"/>
      <c r="X5" s="1157"/>
      <c r="Y5" s="1157"/>
      <c r="Z5" s="1157"/>
      <c r="AA5" s="1157"/>
      <c r="AB5" s="1158" t="s">
        <v>6</v>
      </c>
      <c r="AC5" s="1159" t="s">
        <v>226</v>
      </c>
      <c r="AD5" s="1160"/>
      <c r="AE5" s="1160"/>
      <c r="AF5" s="1160"/>
      <c r="AG5" s="1157">
        <v>279251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277622</v>
      </c>
      <c r="F6" s="1165"/>
      <c r="G6" s="1165"/>
      <c r="H6" s="1165"/>
      <c r="I6" s="1166" t="s">
        <v>6</v>
      </c>
      <c r="J6" s="1167">
        <v>14.67</v>
      </c>
      <c r="K6" s="1168"/>
      <c r="L6" s="1168"/>
      <c r="M6" s="1168"/>
      <c r="N6" s="1169" t="s">
        <v>7</v>
      </c>
      <c r="O6" s="1170">
        <v>18924</v>
      </c>
      <c r="P6" s="1171"/>
      <c r="Q6" s="1171"/>
      <c r="R6" s="1171"/>
      <c r="S6" s="1171"/>
      <c r="T6" s="1171"/>
      <c r="U6" s="1166" t="s">
        <v>6</v>
      </c>
      <c r="V6" s="1170">
        <v>277622</v>
      </c>
      <c r="W6" s="1171"/>
      <c r="X6" s="1171"/>
      <c r="Y6" s="1171"/>
      <c r="Z6" s="1171"/>
      <c r="AA6" s="1171"/>
      <c r="AB6" s="1172" t="s">
        <v>6</v>
      </c>
      <c r="AC6" s="1173" t="s">
        <v>227</v>
      </c>
      <c r="AD6" s="1174"/>
      <c r="AE6" s="1174"/>
      <c r="AF6" s="1174"/>
      <c r="AG6" s="1157">
        <v>278415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228</v>
      </c>
      <c r="H8" s="1141"/>
      <c r="I8" s="1141"/>
      <c r="J8" s="1141"/>
      <c r="K8" s="1141"/>
      <c r="L8" s="1141"/>
      <c r="M8" s="1142"/>
      <c r="N8" s="1182" t="s">
        <v>229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228</v>
      </c>
      <c r="AA8" s="1141"/>
      <c r="AB8" s="1141"/>
      <c r="AC8" s="1141"/>
      <c r="AD8" s="1141"/>
      <c r="AE8" s="1141"/>
      <c r="AF8" s="1142"/>
      <c r="AG8" s="1182" t="s">
        <v>229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131734891</v>
      </c>
      <c r="H10" s="1211"/>
      <c r="I10" s="1211"/>
      <c r="J10" s="1211"/>
      <c r="K10" s="1211"/>
      <c r="L10" s="1212"/>
      <c r="M10" s="1213"/>
      <c r="N10" s="1210">
        <v>130994216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0.6</v>
      </c>
      <c r="T10" s="1216"/>
      <c r="U10" s="1217" t="s">
        <v>22</v>
      </c>
      <c r="V10" s="1208"/>
      <c r="W10" s="1208"/>
      <c r="X10" s="1208"/>
      <c r="Y10" s="1209"/>
      <c r="Z10" s="1210">
        <v>64109691</v>
      </c>
      <c r="AA10" s="1211"/>
      <c r="AB10" s="1211"/>
      <c r="AC10" s="1211"/>
      <c r="AD10" s="1218"/>
      <c r="AE10" s="1219"/>
      <c r="AF10" s="1210">
        <v>63133935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123596554</v>
      </c>
      <c r="H12" s="1239"/>
      <c r="I12" s="1239"/>
      <c r="J12" s="1239"/>
      <c r="K12" s="1239"/>
      <c r="L12" s="1212"/>
      <c r="M12" s="1213"/>
      <c r="N12" s="1238">
        <v>122181630</v>
      </c>
      <c r="O12" s="1239"/>
      <c r="P12" s="1239"/>
      <c r="Q12" s="1239"/>
      <c r="R12" s="1214"/>
      <c r="S12" s="1215">
        <f t="shared" si="0"/>
        <v>1.2</v>
      </c>
      <c r="T12" s="1216"/>
      <c r="U12" s="1240" t="s">
        <v>25</v>
      </c>
      <c r="V12" s="1236"/>
      <c r="W12" s="1236"/>
      <c r="X12" s="1236"/>
      <c r="Y12" s="1237"/>
      <c r="Z12" s="1210">
        <v>46849091</v>
      </c>
      <c r="AA12" s="1211"/>
      <c r="AB12" s="1211"/>
      <c r="AC12" s="1211"/>
      <c r="AD12" s="1241"/>
      <c r="AE12" s="1242" t="s">
        <v>18</v>
      </c>
      <c r="AF12" s="1210">
        <v>46137763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8138337</v>
      </c>
      <c r="H14" s="1239"/>
      <c r="I14" s="1239"/>
      <c r="J14" s="1239"/>
      <c r="K14" s="1239"/>
      <c r="L14" s="1212"/>
      <c r="M14" s="1213"/>
      <c r="N14" s="1238">
        <v>8812586</v>
      </c>
      <c r="O14" s="1239"/>
      <c r="P14" s="1239"/>
      <c r="Q14" s="1239"/>
      <c r="R14" s="1249"/>
      <c r="S14" s="1215">
        <f t="shared" si="0"/>
        <v>-7.7</v>
      </c>
      <c r="T14" s="1216"/>
      <c r="U14" s="1240" t="s">
        <v>28</v>
      </c>
      <c r="V14" s="1236"/>
      <c r="W14" s="1236"/>
      <c r="X14" s="1236"/>
      <c r="Y14" s="1237"/>
      <c r="Z14" s="1210">
        <v>73008066</v>
      </c>
      <c r="AA14" s="1211"/>
      <c r="AB14" s="1211"/>
      <c r="AC14" s="1211"/>
      <c r="AD14" s="1250"/>
      <c r="AE14" s="1242" t="s">
        <v>18</v>
      </c>
      <c r="AF14" s="1210">
        <v>71658684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18284</v>
      </c>
      <c r="H16" s="1211"/>
      <c r="I16" s="1211"/>
      <c r="J16" s="1211"/>
      <c r="K16" s="1211"/>
      <c r="L16" s="1212"/>
      <c r="M16" s="1213"/>
      <c r="N16" s="1210">
        <v>103635</v>
      </c>
      <c r="O16" s="1211"/>
      <c r="P16" s="1211"/>
      <c r="Q16" s="1211"/>
      <c r="R16" s="1214"/>
      <c r="S16" s="1215">
        <f t="shared" si="0"/>
        <v>-82.4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8120053</v>
      </c>
      <c r="H18" s="1239"/>
      <c r="I18" s="1239"/>
      <c r="J18" s="1239"/>
      <c r="K18" s="1239"/>
      <c r="L18" s="1212"/>
      <c r="M18" s="1213"/>
      <c r="N18" s="1238">
        <v>8708951</v>
      </c>
      <c r="O18" s="1239"/>
      <c r="P18" s="1239"/>
      <c r="Q18" s="1239"/>
      <c r="R18" s="1249"/>
      <c r="S18" s="1215">
        <f t="shared" si="0"/>
        <v>-6.8</v>
      </c>
      <c r="T18" s="1216"/>
      <c r="U18" s="1240" t="s">
        <v>37</v>
      </c>
      <c r="V18" s="1236"/>
      <c r="W18" s="1236"/>
      <c r="X18" s="1236"/>
      <c r="Y18" s="1237"/>
      <c r="Z18" s="1268">
        <v>0.74</v>
      </c>
      <c r="AA18" s="1269"/>
      <c r="AB18" s="1269"/>
      <c r="AC18" s="1269"/>
      <c r="AD18" s="1270"/>
      <c r="AE18" s="1271"/>
      <c r="AF18" s="1272"/>
      <c r="AG18" s="1269">
        <v>0.74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-588898</v>
      </c>
      <c r="H20" s="1211"/>
      <c r="I20" s="1211"/>
      <c r="J20" s="1211"/>
      <c r="K20" s="1211"/>
      <c r="L20" s="1212"/>
      <c r="M20" s="1213"/>
      <c r="N20" s="1210">
        <v>-121325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11.1</v>
      </c>
      <c r="AA20" s="1284"/>
      <c r="AB20" s="1284"/>
      <c r="AC20" s="1284"/>
      <c r="AD20" s="1285"/>
      <c r="AE20" s="1286" t="s">
        <v>19</v>
      </c>
      <c r="AF20" s="1194"/>
      <c r="AG20" s="1287">
        <v>12.2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4438746</v>
      </c>
      <c r="H22" s="1211"/>
      <c r="I22" s="1211"/>
      <c r="J22" s="1211"/>
      <c r="K22" s="1211"/>
      <c r="L22" s="1212"/>
      <c r="M22" s="1213"/>
      <c r="N22" s="1210">
        <v>4452013</v>
      </c>
      <c r="O22" s="1211"/>
      <c r="P22" s="1211"/>
      <c r="Q22" s="1211"/>
      <c r="R22" s="1214"/>
      <c r="S22" s="1215">
        <f>IF(N22=0,IF(G22&gt;0,"皆増","－"),IF(G22=0,"皆減",ROUND((G22-N22)/N22*100,1)))</f>
        <v>-0.3</v>
      </c>
      <c r="T22" s="1216"/>
      <c r="U22" s="1254" t="s">
        <v>43</v>
      </c>
      <c r="V22" s="1255"/>
      <c r="W22" s="1255"/>
      <c r="X22" s="1255"/>
      <c r="Y22" s="1256"/>
      <c r="Z22" s="1283">
        <v>77.900000000000006</v>
      </c>
      <c r="AA22" s="1284"/>
      <c r="AB22" s="1284"/>
      <c r="AC22" s="1284"/>
      <c r="AD22" s="1285"/>
      <c r="AE22" s="1286" t="s">
        <v>19</v>
      </c>
      <c r="AF22" s="1194"/>
      <c r="AG22" s="1287">
        <v>78.3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8676333</v>
      </c>
      <c r="AA24" s="1300"/>
      <c r="AB24" s="1300"/>
      <c r="AC24" s="1300"/>
      <c r="AD24" s="1250"/>
      <c r="AE24" s="1242" t="s">
        <v>18</v>
      </c>
      <c r="AF24" s="1299">
        <v>9939741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5471</v>
      </c>
      <c r="H26" s="1211"/>
      <c r="I26" s="1211"/>
      <c r="J26" s="1211"/>
      <c r="K26" s="1211"/>
      <c r="L26" s="1212"/>
      <c r="M26" s="1213"/>
      <c r="N26" s="1210">
        <v>383</v>
      </c>
      <c r="O26" s="1211"/>
      <c r="P26" s="1211"/>
      <c r="Q26" s="1211"/>
      <c r="R26" s="1214"/>
      <c r="S26" s="1215">
        <f>IF(N26=0,IF(G26&gt;0,"皆増","－"),IF(G26=0,"皆減",ROUND((G26-N26)/N26*100,1)))</f>
        <v>1328.5</v>
      </c>
      <c r="T26" s="1216"/>
      <c r="U26" s="1254" t="s">
        <v>50</v>
      </c>
      <c r="V26" s="1255"/>
      <c r="W26" s="1255"/>
      <c r="X26" s="1255"/>
      <c r="Y26" s="1256"/>
      <c r="Z26" s="1299">
        <v>569304</v>
      </c>
      <c r="AA26" s="1300"/>
      <c r="AB26" s="1300"/>
      <c r="AC26" s="1300"/>
      <c r="AD26" s="1250"/>
      <c r="AE26" s="1242" t="s">
        <v>18</v>
      </c>
      <c r="AF26" s="1299">
        <v>601272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3844377</v>
      </c>
      <c r="H28" s="1239"/>
      <c r="I28" s="1239"/>
      <c r="J28" s="1239"/>
      <c r="K28" s="1239"/>
      <c r="L28" s="1212"/>
      <c r="M28" s="1213"/>
      <c r="N28" s="1238">
        <v>4330305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230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228</v>
      </c>
      <c r="H33" s="1339"/>
      <c r="I33" s="1339"/>
      <c r="J33" s="1339"/>
      <c r="K33" s="1339"/>
      <c r="L33" s="1339"/>
      <c r="M33" s="1340"/>
      <c r="N33" s="1342" t="s">
        <v>229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231</v>
      </c>
      <c r="AA33" s="1339"/>
      <c r="AB33" s="1339"/>
      <c r="AC33" s="1339"/>
      <c r="AD33" s="1339"/>
      <c r="AE33" s="1339"/>
      <c r="AF33" s="1340"/>
      <c r="AG33" s="1342" t="s">
        <v>232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114</v>
      </c>
      <c r="I34" s="1348"/>
      <c r="J34" s="1348"/>
      <c r="K34" s="1348"/>
      <c r="L34" s="1349" t="s">
        <v>58</v>
      </c>
      <c r="M34" s="1213"/>
      <c r="N34" s="1350"/>
      <c r="O34" s="1348" t="s">
        <v>114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-4</v>
      </c>
      <c r="AB34" s="1356"/>
      <c r="AC34" s="1356"/>
      <c r="AD34" s="1357" t="s">
        <v>109</v>
      </c>
      <c r="AE34" s="1358"/>
      <c r="AF34" s="1285"/>
      <c r="AG34" s="1359"/>
      <c r="AH34" s="1356">
        <v>-4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114</v>
      </c>
      <c r="I36" s="1348"/>
      <c r="J36" s="1348"/>
      <c r="K36" s="1348"/>
      <c r="L36" s="1349" t="s">
        <v>58</v>
      </c>
      <c r="M36" s="1213"/>
      <c r="N36" s="1350"/>
      <c r="O36" s="1348" t="s">
        <v>114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114</v>
      </c>
      <c r="AB36" s="1378"/>
      <c r="AC36" s="1378"/>
      <c r="AD36" s="1357" t="s">
        <v>109</v>
      </c>
      <c r="AE36" s="1358"/>
      <c r="AF36" s="1272"/>
      <c r="AG36" s="1359"/>
      <c r="AH36" s="1356" t="s">
        <v>114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233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234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235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30460916</v>
      </c>
      <c r="Y43" s="1211"/>
      <c r="Z43" s="1465"/>
      <c r="AA43" s="1210">
        <v>775488</v>
      </c>
      <c r="AB43" s="1211"/>
      <c r="AC43" s="1465"/>
      <c r="AD43" s="1466">
        <v>34204402</v>
      </c>
      <c r="AE43" s="1467"/>
      <c r="AF43" s="1467"/>
      <c r="AG43" s="1468"/>
      <c r="AH43" s="1210">
        <v>65440806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1932</v>
      </c>
      <c r="F44" s="1225"/>
      <c r="G44" s="1472"/>
      <c r="H44" s="1224">
        <v>298319</v>
      </c>
      <c r="I44" s="1225"/>
      <c r="J44" s="1225"/>
      <c r="K44" s="1472"/>
      <c r="L44" s="1224">
        <v>81</v>
      </c>
      <c r="M44" s="1225"/>
      <c r="N44" s="1472"/>
      <c r="O44" s="1224">
        <v>1928</v>
      </c>
      <c r="P44" s="1225"/>
      <c r="Q44" s="1224">
        <v>298090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162</v>
      </c>
      <c r="F45" s="1151"/>
      <c r="G45" s="1482"/>
      <c r="H45" s="1483">
        <v>286522</v>
      </c>
      <c r="I45" s="1151"/>
      <c r="J45" s="1151"/>
      <c r="K45" s="1482"/>
      <c r="L45" s="1483">
        <v>2</v>
      </c>
      <c r="M45" s="1151"/>
      <c r="N45" s="1482"/>
      <c r="O45" s="1483">
        <v>164</v>
      </c>
      <c r="P45" s="1151"/>
      <c r="Q45" s="1483">
        <v>292109</v>
      </c>
      <c r="R45" s="1151"/>
      <c r="S45" s="1484"/>
      <c r="T45" s="1421"/>
      <c r="U45" s="1485" t="s">
        <v>236</v>
      </c>
      <c r="V45" s="1486" t="s">
        <v>81</v>
      </c>
      <c r="W45" s="1487"/>
      <c r="X45" s="1210">
        <v>4438746</v>
      </c>
      <c r="Y45" s="1211"/>
      <c r="Z45" s="1465"/>
      <c r="AA45" s="1238">
        <v>3640</v>
      </c>
      <c r="AB45" s="1239"/>
      <c r="AC45" s="1488"/>
      <c r="AD45" s="1210">
        <v>10210844</v>
      </c>
      <c r="AE45" s="1211"/>
      <c r="AF45" s="1211"/>
      <c r="AG45" s="1465"/>
      <c r="AH45" s="1210">
        <v>14653230</v>
      </c>
      <c r="AI45" s="1211"/>
      <c r="AJ45" s="1211"/>
      <c r="AK45" s="1469"/>
    </row>
    <row r="46" spans="1:40" ht="18.75" customHeight="1">
      <c r="A46" s="1189"/>
      <c r="B46" s="1489"/>
      <c r="C46" s="1471" t="s">
        <v>82</v>
      </c>
      <c r="D46" s="1209"/>
      <c r="E46" s="1238">
        <v>25</v>
      </c>
      <c r="F46" s="1239"/>
      <c r="G46" s="1488"/>
      <c r="H46" s="1238">
        <v>332892</v>
      </c>
      <c r="I46" s="1239"/>
      <c r="J46" s="1239"/>
      <c r="K46" s="1488"/>
      <c r="L46" s="1238">
        <v>3</v>
      </c>
      <c r="M46" s="1239"/>
      <c r="N46" s="1488"/>
      <c r="O46" s="1238">
        <v>25</v>
      </c>
      <c r="P46" s="1239"/>
      <c r="Q46" s="1238">
        <v>331380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9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5471</v>
      </c>
      <c r="Y47" s="1239"/>
      <c r="Z47" s="1488"/>
      <c r="AA47" s="1238">
        <v>274430</v>
      </c>
      <c r="AB47" s="1239"/>
      <c r="AC47" s="1488"/>
      <c r="AD47" s="1238">
        <v>303899</v>
      </c>
      <c r="AE47" s="1239"/>
      <c r="AF47" s="1239"/>
      <c r="AG47" s="1488"/>
      <c r="AH47" s="1238">
        <v>583800</v>
      </c>
      <c r="AI47" s="1239"/>
      <c r="AJ47" s="1239"/>
      <c r="AK47" s="1494"/>
    </row>
    <row r="48" spans="1:40" ht="39" customHeight="1">
      <c r="A48" s="1189"/>
      <c r="B48" s="1489"/>
      <c r="C48" s="1495" t="s">
        <v>84</v>
      </c>
      <c r="D48" s="1496"/>
      <c r="E48" s="1483">
        <v>0</v>
      </c>
      <c r="F48" s="1151"/>
      <c r="G48" s="1482"/>
      <c r="H48" s="1483" t="s">
        <v>115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115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1957</v>
      </c>
      <c r="F49" s="1151"/>
      <c r="G49" s="1482"/>
      <c r="H49" s="1483">
        <v>298760</v>
      </c>
      <c r="I49" s="1151"/>
      <c r="J49" s="1151"/>
      <c r="K49" s="1482"/>
      <c r="L49" s="1483">
        <f>L44+L46+L48</f>
        <v>84</v>
      </c>
      <c r="M49" s="1151"/>
      <c r="N49" s="1482"/>
      <c r="O49" s="1483">
        <v>1953</v>
      </c>
      <c r="P49" s="1151"/>
      <c r="Q49" s="1483">
        <v>298516</v>
      </c>
      <c r="R49" s="1151"/>
      <c r="S49" s="1484"/>
      <c r="T49" s="1421"/>
      <c r="U49" s="1491"/>
      <c r="V49" s="1498" t="s">
        <v>86</v>
      </c>
      <c r="W49" s="1499"/>
      <c r="X49" s="1238">
        <v>1</v>
      </c>
      <c r="Y49" s="1239"/>
      <c r="Z49" s="1488"/>
      <c r="AA49" s="1238">
        <v>-1</v>
      </c>
      <c r="AB49" s="1239"/>
      <c r="AC49" s="1488"/>
      <c r="AD49" s="1238">
        <v>1</v>
      </c>
      <c r="AE49" s="1239"/>
      <c r="AF49" s="1239"/>
      <c r="AG49" s="1488"/>
      <c r="AH49" s="1238">
        <v>1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108</v>
      </c>
      <c r="F50" s="1239"/>
      <c r="G50" s="1488"/>
      <c r="H50" s="1238">
        <v>265112</v>
      </c>
      <c r="I50" s="1239"/>
      <c r="J50" s="1239"/>
      <c r="K50" s="1488"/>
      <c r="L50" s="1238">
        <v>7</v>
      </c>
      <c r="M50" s="1239"/>
      <c r="N50" s="1488"/>
      <c r="O50" s="1238">
        <v>108</v>
      </c>
      <c r="P50" s="1239"/>
      <c r="Q50" s="1238">
        <v>265058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237</v>
      </c>
      <c r="V51" s="1455"/>
      <c r="W51" s="1503"/>
      <c r="X51" s="1238">
        <f>X43+X45-X47+X49</f>
        <v>34894192</v>
      </c>
      <c r="Y51" s="1239"/>
      <c r="Z51" s="1488"/>
      <c r="AA51" s="1238">
        <f>AA43+AA45-AA47+AA49</f>
        <v>504697</v>
      </c>
      <c r="AB51" s="1239"/>
      <c r="AC51" s="1488"/>
      <c r="AD51" s="1504">
        <f>AD43+AD45-AD47+AD49</f>
        <v>44111348</v>
      </c>
      <c r="AE51" s="1505"/>
      <c r="AF51" s="1505"/>
      <c r="AG51" s="1506"/>
      <c r="AH51" s="1238">
        <f>AH43+AH45-AH47+AH49</f>
        <v>79510237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2065</v>
      </c>
      <c r="F52" s="1165"/>
      <c r="G52" s="1511"/>
      <c r="H52" s="1510">
        <v>297001</v>
      </c>
      <c r="I52" s="1165"/>
      <c r="J52" s="1165"/>
      <c r="K52" s="1511"/>
      <c r="L52" s="1510">
        <f>L49+L50</f>
        <v>91</v>
      </c>
      <c r="M52" s="1165"/>
      <c r="N52" s="1511"/>
      <c r="O52" s="1510">
        <v>2061</v>
      </c>
      <c r="P52" s="1165"/>
      <c r="Q52" s="1510">
        <v>296762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5" customWidth="1"/>
    <col min="2" max="2" width="2.3984375" style="185" customWidth="1"/>
    <col min="3" max="3" width="15.69921875" style="185" customWidth="1"/>
    <col min="4" max="4" width="13.5" style="185" customWidth="1"/>
    <col min="5" max="5" width="8.19921875" style="185" customWidth="1"/>
    <col min="6" max="6" width="7.09765625" style="185" customWidth="1"/>
    <col min="7" max="8" width="2.3984375" style="185" customWidth="1"/>
    <col min="9" max="9" width="11.69921875" style="185" customWidth="1"/>
    <col min="10" max="10" width="7.59765625" style="185" customWidth="1"/>
    <col min="11" max="11" width="6.3984375" style="185" customWidth="1"/>
    <col min="12" max="12" width="8.69921875" style="185" customWidth="1"/>
    <col min="13" max="14" width="5.09765625" style="185" customWidth="1"/>
    <col min="15" max="15" width="13.3984375" style="185" customWidth="1"/>
    <col min="16" max="16" width="9.69921875" style="185" customWidth="1"/>
    <col min="17" max="17" width="4.19921875" style="185" customWidth="1"/>
    <col min="18" max="18" width="8.09765625" style="185" customWidth="1"/>
    <col min="19" max="19" width="1" style="185" customWidth="1"/>
    <col min="20" max="20" width="5.3984375" style="185" customWidth="1"/>
    <col min="21" max="16384" width="8.09765625" style="185"/>
  </cols>
  <sheetData>
    <row r="1" spans="1:20" ht="24" customHeight="1" thickBot="1">
      <c r="A1" s="185" t="s">
        <v>116</v>
      </c>
      <c r="N1" s="186" t="s">
        <v>117</v>
      </c>
      <c r="O1" s="187"/>
      <c r="P1" s="795" t="s">
        <v>224</v>
      </c>
      <c r="Q1" s="796"/>
      <c r="R1" s="796"/>
    </row>
    <row r="2" spans="1:20" ht="6" customHeight="1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 s="190" customFormat="1" ht="27" customHeight="1">
      <c r="A3" s="188"/>
      <c r="B3" s="797" t="s">
        <v>118</v>
      </c>
      <c r="C3" s="798"/>
      <c r="D3" s="798"/>
      <c r="E3" s="798"/>
      <c r="F3" s="799"/>
      <c r="G3" s="800" t="s">
        <v>119</v>
      </c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2"/>
      <c r="S3" s="189"/>
      <c r="T3" s="189"/>
    </row>
    <row r="4" spans="1:20" ht="26.25" customHeight="1">
      <c r="A4" s="191"/>
      <c r="B4" s="803" t="s">
        <v>11</v>
      </c>
      <c r="C4" s="746"/>
      <c r="D4" s="192" t="s">
        <v>120</v>
      </c>
      <c r="E4" s="192" t="s">
        <v>121</v>
      </c>
      <c r="F4" s="193" t="s">
        <v>122</v>
      </c>
      <c r="G4" s="764" t="s">
        <v>11</v>
      </c>
      <c r="H4" s="765"/>
      <c r="I4" s="746"/>
      <c r="J4" s="745" t="s">
        <v>120</v>
      </c>
      <c r="K4" s="746"/>
      <c r="L4" s="192" t="s">
        <v>121</v>
      </c>
      <c r="M4" s="745" t="s">
        <v>122</v>
      </c>
      <c r="N4" s="746"/>
      <c r="O4" s="192" t="s">
        <v>123</v>
      </c>
      <c r="P4" s="745" t="s">
        <v>124</v>
      </c>
      <c r="Q4" s="746"/>
      <c r="R4" s="194" t="s">
        <v>125</v>
      </c>
      <c r="S4" s="195"/>
      <c r="T4" s="195"/>
    </row>
    <row r="5" spans="1:20" s="204" customFormat="1" ht="12" customHeight="1">
      <c r="A5" s="196"/>
      <c r="B5" s="197"/>
      <c r="C5" s="198"/>
      <c r="D5" s="199" t="s">
        <v>17</v>
      </c>
      <c r="E5" s="199" t="s">
        <v>19</v>
      </c>
      <c r="F5" s="200" t="s">
        <v>19</v>
      </c>
      <c r="G5" s="201"/>
      <c r="H5" s="198"/>
      <c r="I5" s="202"/>
      <c r="J5" s="786" t="s">
        <v>18</v>
      </c>
      <c r="K5" s="787"/>
      <c r="L5" s="199" t="s">
        <v>19</v>
      </c>
      <c r="M5" s="788" t="s">
        <v>19</v>
      </c>
      <c r="N5" s="789"/>
      <c r="O5" s="199" t="s">
        <v>17</v>
      </c>
      <c r="P5" s="788" t="s">
        <v>18</v>
      </c>
      <c r="Q5" s="789"/>
      <c r="R5" s="203" t="s">
        <v>19</v>
      </c>
    </row>
    <row r="6" spans="1:20" ht="23.25" customHeight="1">
      <c r="A6" s="191"/>
      <c r="B6" s="790" t="s">
        <v>126</v>
      </c>
      <c r="C6" s="791"/>
      <c r="D6" s="205">
        <v>49323164</v>
      </c>
      <c r="E6" s="206">
        <f t="shared" ref="E6:E33" si="0">IF(D6=0,"－",ROUND(D6/$D$33*100,1))</f>
        <v>37.4</v>
      </c>
      <c r="F6" s="207">
        <v>3.6</v>
      </c>
      <c r="G6" s="792" t="s">
        <v>127</v>
      </c>
      <c r="H6" s="793"/>
      <c r="I6" s="794"/>
      <c r="J6" s="712">
        <v>20762634</v>
      </c>
      <c r="K6" s="714"/>
      <c r="L6" s="208">
        <f t="shared" ref="L6:L29" si="1">IF(J6=0,"－",ROUND(J6/$J$29*100,1))</f>
        <v>16.8</v>
      </c>
      <c r="M6" s="780">
        <v>2.1</v>
      </c>
      <c r="N6" s="781"/>
      <c r="O6" s="205">
        <v>19076332</v>
      </c>
      <c r="P6" s="712">
        <v>18846350</v>
      </c>
      <c r="Q6" s="714"/>
      <c r="R6" s="209">
        <f t="shared" ref="R6:R16" si="2">IF(P6=0,"－",ROUND(P6/$P$25*100,1))</f>
        <v>24.3</v>
      </c>
    </row>
    <row r="7" spans="1:20" ht="23.25" customHeight="1">
      <c r="A7" s="191"/>
      <c r="B7" s="723" t="s">
        <v>128</v>
      </c>
      <c r="C7" s="724"/>
      <c r="D7" s="205">
        <v>401774</v>
      </c>
      <c r="E7" s="210">
        <f t="shared" si="0"/>
        <v>0.3</v>
      </c>
      <c r="F7" s="207">
        <v>3.8</v>
      </c>
      <c r="G7" s="211" t="s">
        <v>129</v>
      </c>
      <c r="H7" s="785" t="s">
        <v>130</v>
      </c>
      <c r="I7" s="785"/>
      <c r="J7" s="676">
        <v>13308063</v>
      </c>
      <c r="K7" s="678"/>
      <c r="L7" s="208">
        <f t="shared" si="1"/>
        <v>10.8</v>
      </c>
      <c r="M7" s="780">
        <v>-0.1</v>
      </c>
      <c r="N7" s="781"/>
      <c r="O7" s="205">
        <v>12092710</v>
      </c>
      <c r="P7" s="676">
        <v>12083122</v>
      </c>
      <c r="Q7" s="678"/>
      <c r="R7" s="212">
        <f t="shared" si="2"/>
        <v>15.6</v>
      </c>
    </row>
    <row r="8" spans="1:20" ht="23.25" customHeight="1">
      <c r="A8" s="191"/>
      <c r="B8" s="723" t="s">
        <v>131</v>
      </c>
      <c r="C8" s="724"/>
      <c r="D8" s="205">
        <v>168914</v>
      </c>
      <c r="E8" s="210">
        <f t="shared" si="0"/>
        <v>0.1</v>
      </c>
      <c r="F8" s="207">
        <v>32.799999999999997</v>
      </c>
      <c r="G8" s="213"/>
      <c r="H8" s="785" t="s">
        <v>132</v>
      </c>
      <c r="I8" s="785"/>
      <c r="J8" s="676">
        <v>1401050</v>
      </c>
      <c r="K8" s="678"/>
      <c r="L8" s="208">
        <f t="shared" si="1"/>
        <v>1.1000000000000001</v>
      </c>
      <c r="M8" s="780">
        <v>35.9</v>
      </c>
      <c r="N8" s="781"/>
      <c r="O8" s="205">
        <v>1401050</v>
      </c>
      <c r="P8" s="676">
        <v>1188803</v>
      </c>
      <c r="Q8" s="678"/>
      <c r="R8" s="212">
        <f t="shared" si="2"/>
        <v>1.5</v>
      </c>
    </row>
    <row r="9" spans="1:20" ht="23.25" customHeight="1">
      <c r="A9" s="191"/>
      <c r="B9" s="723" t="s">
        <v>133</v>
      </c>
      <c r="C9" s="724"/>
      <c r="D9" s="205">
        <v>900229</v>
      </c>
      <c r="E9" s="210">
        <f t="shared" si="0"/>
        <v>0.7</v>
      </c>
      <c r="F9" s="214">
        <v>-1.7</v>
      </c>
      <c r="G9" s="764" t="s">
        <v>134</v>
      </c>
      <c r="H9" s="765"/>
      <c r="I9" s="746"/>
      <c r="J9" s="676">
        <v>33105651</v>
      </c>
      <c r="K9" s="678"/>
      <c r="L9" s="208">
        <f t="shared" si="1"/>
        <v>26.8</v>
      </c>
      <c r="M9" s="780">
        <v>-4.9000000000000004</v>
      </c>
      <c r="N9" s="781"/>
      <c r="O9" s="205">
        <v>13490139</v>
      </c>
      <c r="P9" s="676">
        <v>13169298</v>
      </c>
      <c r="Q9" s="678"/>
      <c r="R9" s="212">
        <f t="shared" si="2"/>
        <v>17</v>
      </c>
    </row>
    <row r="10" spans="1:20" ht="23.25" customHeight="1">
      <c r="A10" s="191"/>
      <c r="B10" s="723" t="s">
        <v>135</v>
      </c>
      <c r="C10" s="724"/>
      <c r="D10" s="205">
        <v>692985</v>
      </c>
      <c r="E10" s="210">
        <f t="shared" si="0"/>
        <v>0.5</v>
      </c>
      <c r="F10" s="214">
        <v>-38.200000000000003</v>
      </c>
      <c r="G10" s="764" t="s">
        <v>136</v>
      </c>
      <c r="H10" s="765"/>
      <c r="I10" s="746"/>
      <c r="J10" s="676">
        <v>1505077</v>
      </c>
      <c r="K10" s="678"/>
      <c r="L10" s="208">
        <f t="shared" si="1"/>
        <v>1.2</v>
      </c>
      <c r="M10" s="780">
        <v>-27.5</v>
      </c>
      <c r="N10" s="781"/>
      <c r="O10" s="205">
        <v>1505077</v>
      </c>
      <c r="P10" s="676">
        <v>1505077</v>
      </c>
      <c r="Q10" s="678"/>
      <c r="R10" s="212">
        <f t="shared" si="2"/>
        <v>1.9</v>
      </c>
    </row>
    <row r="11" spans="1:20" ht="23.25" customHeight="1">
      <c r="A11" s="191"/>
      <c r="B11" s="723" t="s">
        <v>137</v>
      </c>
      <c r="C11" s="724"/>
      <c r="D11" s="205">
        <v>7173321</v>
      </c>
      <c r="E11" s="210">
        <f t="shared" si="0"/>
        <v>5.4</v>
      </c>
      <c r="F11" s="214">
        <v>5.9</v>
      </c>
      <c r="G11" s="782" t="s">
        <v>138</v>
      </c>
      <c r="H11" s="784" t="s">
        <v>139</v>
      </c>
      <c r="I11" s="746"/>
      <c r="J11" s="676">
        <v>1505077</v>
      </c>
      <c r="K11" s="678"/>
      <c r="L11" s="208">
        <f t="shared" si="1"/>
        <v>1.2</v>
      </c>
      <c r="M11" s="780">
        <v>-27.5</v>
      </c>
      <c r="N11" s="781"/>
      <c r="O11" s="205">
        <v>1505077</v>
      </c>
      <c r="P11" s="676">
        <v>1505077</v>
      </c>
      <c r="Q11" s="678"/>
      <c r="R11" s="212">
        <f t="shared" si="2"/>
        <v>1.9</v>
      </c>
    </row>
    <row r="12" spans="1:20" ht="23.25" customHeight="1">
      <c r="A12" s="191"/>
      <c r="B12" s="723" t="s">
        <v>140</v>
      </c>
      <c r="C12" s="724"/>
      <c r="D12" s="205">
        <v>0</v>
      </c>
      <c r="E12" s="215" t="str">
        <f t="shared" si="0"/>
        <v>－</v>
      </c>
      <c r="F12" s="214" t="s">
        <v>114</v>
      </c>
      <c r="G12" s="783"/>
      <c r="H12" s="784" t="s">
        <v>141</v>
      </c>
      <c r="I12" s="746"/>
      <c r="J12" s="676">
        <v>0</v>
      </c>
      <c r="K12" s="678"/>
      <c r="L12" s="208" t="str">
        <f t="shared" si="1"/>
        <v>－</v>
      </c>
      <c r="M12" s="780" t="s">
        <v>114</v>
      </c>
      <c r="N12" s="781"/>
      <c r="O12" s="205">
        <v>0</v>
      </c>
      <c r="P12" s="676">
        <v>0</v>
      </c>
      <c r="Q12" s="678"/>
      <c r="R12" s="212" t="str">
        <f t="shared" si="2"/>
        <v>－</v>
      </c>
    </row>
    <row r="13" spans="1:20" ht="23.25" customHeight="1">
      <c r="A13" s="191"/>
      <c r="B13" s="723" t="s">
        <v>142</v>
      </c>
      <c r="C13" s="724"/>
      <c r="D13" s="205">
        <v>18</v>
      </c>
      <c r="E13" s="216">
        <f t="shared" si="0"/>
        <v>0</v>
      </c>
      <c r="F13" s="214">
        <v>1700</v>
      </c>
      <c r="G13" s="764" t="s">
        <v>143</v>
      </c>
      <c r="H13" s="765"/>
      <c r="I13" s="746"/>
      <c r="J13" s="676">
        <f>J6+J9+J10</f>
        <v>55373362</v>
      </c>
      <c r="K13" s="678"/>
      <c r="L13" s="208">
        <f t="shared" si="1"/>
        <v>44.8</v>
      </c>
      <c r="M13" s="780">
        <v>-3.2</v>
      </c>
      <c r="N13" s="781"/>
      <c r="O13" s="217">
        <f>O6+O9+O10</f>
        <v>34071548</v>
      </c>
      <c r="P13" s="676">
        <f>P6+P9+P10</f>
        <v>33520725</v>
      </c>
      <c r="Q13" s="678"/>
      <c r="R13" s="212">
        <f t="shared" si="2"/>
        <v>43.2</v>
      </c>
    </row>
    <row r="14" spans="1:20" ht="23.25" customHeight="1">
      <c r="A14" s="191"/>
      <c r="B14" s="723" t="s">
        <v>144</v>
      </c>
      <c r="C14" s="724"/>
      <c r="D14" s="205">
        <v>100968</v>
      </c>
      <c r="E14" s="216">
        <f t="shared" si="0"/>
        <v>0.1</v>
      </c>
      <c r="F14" s="214">
        <v>19</v>
      </c>
      <c r="G14" s="764" t="s">
        <v>145</v>
      </c>
      <c r="H14" s="765"/>
      <c r="I14" s="746"/>
      <c r="J14" s="676">
        <v>25610834</v>
      </c>
      <c r="K14" s="678"/>
      <c r="L14" s="208">
        <f t="shared" si="1"/>
        <v>20.7</v>
      </c>
      <c r="M14" s="741">
        <v>5.2</v>
      </c>
      <c r="N14" s="742"/>
      <c r="O14" s="205">
        <v>18159819</v>
      </c>
      <c r="P14" s="676">
        <v>15912997</v>
      </c>
      <c r="Q14" s="678"/>
      <c r="R14" s="218">
        <f t="shared" si="2"/>
        <v>20.5</v>
      </c>
    </row>
    <row r="15" spans="1:20" ht="23.25" customHeight="1">
      <c r="A15" s="191"/>
      <c r="B15" s="778" t="s">
        <v>146</v>
      </c>
      <c r="C15" s="779"/>
      <c r="D15" s="205">
        <v>93031</v>
      </c>
      <c r="E15" s="215">
        <f t="shared" si="0"/>
        <v>0.1</v>
      </c>
      <c r="F15" s="214">
        <v>-12</v>
      </c>
      <c r="G15" s="764" t="s">
        <v>147</v>
      </c>
      <c r="H15" s="765"/>
      <c r="I15" s="746"/>
      <c r="J15" s="676">
        <v>1491628</v>
      </c>
      <c r="K15" s="678"/>
      <c r="L15" s="208">
        <f t="shared" si="1"/>
        <v>1.2</v>
      </c>
      <c r="M15" s="741">
        <v>6.8</v>
      </c>
      <c r="N15" s="742"/>
      <c r="O15" s="205">
        <v>1383067</v>
      </c>
      <c r="P15" s="676">
        <v>1383067</v>
      </c>
      <c r="Q15" s="678"/>
      <c r="R15" s="212">
        <f t="shared" si="2"/>
        <v>1.8</v>
      </c>
    </row>
    <row r="16" spans="1:20" ht="23.25" customHeight="1">
      <c r="A16" s="191"/>
      <c r="B16" s="723" t="s">
        <v>148</v>
      </c>
      <c r="C16" s="769"/>
      <c r="D16" s="205">
        <v>18310488</v>
      </c>
      <c r="E16" s="210">
        <f t="shared" si="0"/>
        <v>13.9</v>
      </c>
      <c r="F16" s="214">
        <v>0.3</v>
      </c>
      <c r="G16" s="764" t="s">
        <v>149</v>
      </c>
      <c r="H16" s="765"/>
      <c r="I16" s="746"/>
      <c r="J16" s="676">
        <v>10353408</v>
      </c>
      <c r="K16" s="678"/>
      <c r="L16" s="208">
        <f t="shared" si="1"/>
        <v>8.4</v>
      </c>
      <c r="M16" s="741">
        <v>3.3</v>
      </c>
      <c r="N16" s="742"/>
      <c r="O16" s="205">
        <v>6682414</v>
      </c>
      <c r="P16" s="676">
        <v>3606746</v>
      </c>
      <c r="Q16" s="678"/>
      <c r="R16" s="212">
        <f t="shared" si="2"/>
        <v>4.5999999999999996</v>
      </c>
    </row>
    <row r="17" spans="1:21" ht="23.25" customHeight="1">
      <c r="A17" s="191"/>
      <c r="B17" s="770" t="s">
        <v>138</v>
      </c>
      <c r="C17" s="219" t="s">
        <v>150</v>
      </c>
      <c r="D17" s="205">
        <v>17260600</v>
      </c>
      <c r="E17" s="210">
        <f t="shared" si="0"/>
        <v>13.1</v>
      </c>
      <c r="F17" s="214">
        <v>1.6</v>
      </c>
      <c r="G17" s="764" t="s">
        <v>41</v>
      </c>
      <c r="H17" s="765"/>
      <c r="I17" s="746"/>
      <c r="J17" s="676">
        <v>14653230</v>
      </c>
      <c r="K17" s="678"/>
      <c r="L17" s="208">
        <f t="shared" si="1"/>
        <v>11.9</v>
      </c>
      <c r="M17" s="741">
        <v>-12.4</v>
      </c>
      <c r="N17" s="742"/>
      <c r="O17" s="205">
        <v>14300887</v>
      </c>
      <c r="P17" s="772"/>
      <c r="Q17" s="773"/>
      <c r="R17" s="774"/>
    </row>
    <row r="18" spans="1:21" ht="23.25" customHeight="1">
      <c r="A18" s="191"/>
      <c r="B18" s="771"/>
      <c r="C18" s="219" t="s">
        <v>151</v>
      </c>
      <c r="D18" s="205">
        <v>1049888</v>
      </c>
      <c r="E18" s="210">
        <f t="shared" si="0"/>
        <v>0.8</v>
      </c>
      <c r="F18" s="214">
        <v>-17</v>
      </c>
      <c r="G18" s="766" t="s">
        <v>152</v>
      </c>
      <c r="H18" s="767"/>
      <c r="I18" s="768"/>
      <c r="J18" s="676">
        <v>0</v>
      </c>
      <c r="K18" s="678"/>
      <c r="L18" s="208" t="str">
        <f t="shared" si="1"/>
        <v>－</v>
      </c>
      <c r="M18" s="741" t="s">
        <v>114</v>
      </c>
      <c r="N18" s="742"/>
      <c r="O18" s="205">
        <v>0</v>
      </c>
      <c r="P18" s="775"/>
      <c r="Q18" s="776"/>
      <c r="R18" s="777"/>
    </row>
    <row r="19" spans="1:21" ht="23.25" customHeight="1">
      <c r="A19" s="191"/>
      <c r="B19" s="723" t="s">
        <v>153</v>
      </c>
      <c r="C19" s="724"/>
      <c r="D19" s="205">
        <v>24633</v>
      </c>
      <c r="E19" s="210">
        <f t="shared" si="0"/>
        <v>0</v>
      </c>
      <c r="F19" s="214">
        <v>-2.2000000000000002</v>
      </c>
      <c r="G19" s="764" t="s">
        <v>154</v>
      </c>
      <c r="H19" s="765"/>
      <c r="I19" s="746"/>
      <c r="J19" s="676">
        <v>11370</v>
      </c>
      <c r="K19" s="678"/>
      <c r="L19" s="208">
        <f t="shared" si="1"/>
        <v>0</v>
      </c>
      <c r="M19" s="741">
        <v>14.3</v>
      </c>
      <c r="N19" s="742"/>
      <c r="O19" s="205">
        <v>70</v>
      </c>
      <c r="P19" s="676">
        <v>70</v>
      </c>
      <c r="Q19" s="678"/>
      <c r="R19" s="212">
        <f>IF(P19=0,"－",ROUND(P19/$P$25*100,1))</f>
        <v>0</v>
      </c>
    </row>
    <row r="20" spans="1:21" ht="23.25" customHeight="1">
      <c r="A20" s="220" t="s">
        <v>155</v>
      </c>
      <c r="B20" s="723" t="s">
        <v>156</v>
      </c>
      <c r="C20" s="724"/>
      <c r="D20" s="217">
        <f>SUM(D6:D16)+D19</f>
        <v>77189525</v>
      </c>
      <c r="E20" s="210">
        <f t="shared" si="0"/>
        <v>58.6</v>
      </c>
      <c r="F20" s="214">
        <v>2.4</v>
      </c>
      <c r="G20" s="764" t="s">
        <v>157</v>
      </c>
      <c r="H20" s="765"/>
      <c r="I20" s="746"/>
      <c r="J20" s="676">
        <v>8461366</v>
      </c>
      <c r="K20" s="678"/>
      <c r="L20" s="208">
        <f t="shared" si="1"/>
        <v>6.8</v>
      </c>
      <c r="M20" s="741">
        <v>5.4</v>
      </c>
      <c r="N20" s="742"/>
      <c r="O20" s="205">
        <v>6923984</v>
      </c>
      <c r="P20" s="676">
        <v>6068702</v>
      </c>
      <c r="Q20" s="678"/>
      <c r="R20" s="212">
        <f>IF(P20=0,"－",ROUND(P20/$P$25*100,1))</f>
        <v>7.8</v>
      </c>
    </row>
    <row r="21" spans="1:21" ht="23.25" customHeight="1">
      <c r="A21" s="191"/>
      <c r="B21" s="723" t="s">
        <v>158</v>
      </c>
      <c r="C21" s="724"/>
      <c r="D21" s="205">
        <v>1469979</v>
      </c>
      <c r="E21" s="215">
        <f t="shared" si="0"/>
        <v>1.1000000000000001</v>
      </c>
      <c r="F21" s="214">
        <v>4.2</v>
      </c>
      <c r="G21" s="759" t="s">
        <v>159</v>
      </c>
      <c r="H21" s="760"/>
      <c r="I21" s="761"/>
      <c r="J21" s="676">
        <v>0</v>
      </c>
      <c r="K21" s="678"/>
      <c r="L21" s="208" t="str">
        <f t="shared" si="1"/>
        <v>－</v>
      </c>
      <c r="M21" s="741" t="s">
        <v>114</v>
      </c>
      <c r="N21" s="742"/>
      <c r="O21" s="205">
        <v>0</v>
      </c>
      <c r="P21" s="676">
        <v>0</v>
      </c>
      <c r="Q21" s="678"/>
      <c r="R21" s="212" t="str">
        <f>IF(P21=0,"－",ROUND(P21/$P$25*100,1))</f>
        <v>－</v>
      </c>
    </row>
    <row r="22" spans="1:21" ht="23.25" customHeight="1">
      <c r="A22" s="191"/>
      <c r="B22" s="723" t="s">
        <v>160</v>
      </c>
      <c r="C22" s="724"/>
      <c r="D22" s="205">
        <v>1996607</v>
      </c>
      <c r="E22" s="210">
        <f t="shared" si="0"/>
        <v>1.5</v>
      </c>
      <c r="F22" s="207">
        <v>8</v>
      </c>
      <c r="G22" s="762" t="s">
        <v>161</v>
      </c>
      <c r="H22" s="763"/>
      <c r="I22" s="758"/>
      <c r="J22" s="677">
        <f>J24+J27+J28</f>
        <v>7641356</v>
      </c>
      <c r="K22" s="678"/>
      <c r="L22" s="208">
        <f t="shared" si="1"/>
        <v>6.2</v>
      </c>
      <c r="M22" s="741">
        <v>72.3</v>
      </c>
      <c r="N22" s="742"/>
      <c r="O22" s="221">
        <f>O24+O27+O28</f>
        <v>4017412</v>
      </c>
      <c r="P22" s="222" t="s">
        <v>162</v>
      </c>
      <c r="Q22" s="223"/>
      <c r="R22" s="224"/>
    </row>
    <row r="23" spans="1:21" ht="23.25" customHeight="1">
      <c r="A23" s="191"/>
      <c r="B23" s="723" t="s">
        <v>163</v>
      </c>
      <c r="C23" s="724"/>
      <c r="D23" s="205">
        <v>476768</v>
      </c>
      <c r="E23" s="210">
        <f t="shared" si="0"/>
        <v>0.4</v>
      </c>
      <c r="F23" s="207">
        <v>-0.7</v>
      </c>
      <c r="G23" s="225"/>
      <c r="H23" s="752" t="s">
        <v>164</v>
      </c>
      <c r="I23" s="753"/>
      <c r="J23" s="676">
        <v>479482</v>
      </c>
      <c r="K23" s="678"/>
      <c r="L23" s="208">
        <f t="shared" si="1"/>
        <v>0.4</v>
      </c>
      <c r="M23" s="741">
        <v>16.2</v>
      </c>
      <c r="N23" s="742"/>
      <c r="O23" s="205">
        <v>431394</v>
      </c>
      <c r="P23" s="743">
        <v>60492307</v>
      </c>
      <c r="Q23" s="744"/>
      <c r="R23" s="184" t="s">
        <v>17</v>
      </c>
    </row>
    <row r="24" spans="1:21" ht="23.25" customHeight="1">
      <c r="A24" s="191"/>
      <c r="B24" s="723" t="s">
        <v>165</v>
      </c>
      <c r="C24" s="724"/>
      <c r="D24" s="205">
        <v>25721782</v>
      </c>
      <c r="E24" s="210">
        <f t="shared" si="0"/>
        <v>19.5</v>
      </c>
      <c r="F24" s="214">
        <v>1.8</v>
      </c>
      <c r="G24" s="754" t="s">
        <v>166</v>
      </c>
      <c r="H24" s="757" t="s">
        <v>167</v>
      </c>
      <c r="I24" s="758"/>
      <c r="J24" s="676">
        <v>7641356</v>
      </c>
      <c r="K24" s="678"/>
      <c r="L24" s="208">
        <f t="shared" si="1"/>
        <v>6.2</v>
      </c>
      <c r="M24" s="741">
        <v>72.3</v>
      </c>
      <c r="N24" s="742"/>
      <c r="O24" s="205">
        <v>4017412</v>
      </c>
      <c r="P24" s="226" t="s">
        <v>168</v>
      </c>
      <c r="Q24" s="183"/>
      <c r="R24" s="184"/>
    </row>
    <row r="25" spans="1:21" ht="23.25" customHeight="1">
      <c r="A25" s="191"/>
      <c r="B25" s="723" t="s">
        <v>169</v>
      </c>
      <c r="C25" s="724"/>
      <c r="D25" s="205">
        <v>13403923</v>
      </c>
      <c r="E25" s="210">
        <f t="shared" si="0"/>
        <v>10.199999999999999</v>
      </c>
      <c r="F25" s="214">
        <v>22.9</v>
      </c>
      <c r="G25" s="754"/>
      <c r="H25" s="750" t="s">
        <v>138</v>
      </c>
      <c r="I25" s="227" t="s">
        <v>170</v>
      </c>
      <c r="J25" s="676">
        <v>3707578</v>
      </c>
      <c r="K25" s="678"/>
      <c r="L25" s="208">
        <f t="shared" si="1"/>
        <v>3</v>
      </c>
      <c r="M25" s="741">
        <v>127.8</v>
      </c>
      <c r="N25" s="742"/>
      <c r="O25" s="205">
        <v>1178850</v>
      </c>
      <c r="P25" s="743">
        <v>77613526</v>
      </c>
      <c r="Q25" s="744"/>
      <c r="R25" s="184" t="s">
        <v>17</v>
      </c>
    </row>
    <row r="26" spans="1:21" ht="23.25" customHeight="1">
      <c r="A26" s="191"/>
      <c r="B26" s="723" t="s">
        <v>171</v>
      </c>
      <c r="C26" s="724"/>
      <c r="D26" s="205">
        <v>184361</v>
      </c>
      <c r="E26" s="210">
        <f t="shared" si="0"/>
        <v>0.1</v>
      </c>
      <c r="F26" s="214">
        <v>-80.900000000000006</v>
      </c>
      <c r="G26" s="754"/>
      <c r="H26" s="751"/>
      <c r="I26" s="227" t="s">
        <v>172</v>
      </c>
      <c r="J26" s="676">
        <v>3933778</v>
      </c>
      <c r="K26" s="678"/>
      <c r="L26" s="208">
        <f t="shared" si="1"/>
        <v>3.2</v>
      </c>
      <c r="M26" s="741">
        <v>40.1</v>
      </c>
      <c r="N26" s="742"/>
      <c r="O26" s="205">
        <v>2838562</v>
      </c>
      <c r="P26" s="191"/>
      <c r="Q26" s="191"/>
      <c r="R26" s="228"/>
    </row>
    <row r="27" spans="1:21" ht="23.25" customHeight="1">
      <c r="A27" s="191"/>
      <c r="B27" s="723" t="s">
        <v>173</v>
      </c>
      <c r="C27" s="724"/>
      <c r="D27" s="205">
        <v>286768</v>
      </c>
      <c r="E27" s="210">
        <f t="shared" si="0"/>
        <v>0.2</v>
      </c>
      <c r="F27" s="214">
        <v>-24.2</v>
      </c>
      <c r="G27" s="755"/>
      <c r="H27" s="739" t="s">
        <v>174</v>
      </c>
      <c r="I27" s="740"/>
      <c r="J27" s="676">
        <v>0</v>
      </c>
      <c r="K27" s="678"/>
      <c r="L27" s="208" t="str">
        <f t="shared" si="1"/>
        <v>－</v>
      </c>
      <c r="M27" s="741" t="s">
        <v>114</v>
      </c>
      <c r="N27" s="742"/>
      <c r="O27" s="205">
        <v>0</v>
      </c>
      <c r="P27" s="743"/>
      <c r="Q27" s="744"/>
      <c r="R27" s="184"/>
      <c r="U27" s="229"/>
    </row>
    <row r="28" spans="1:21" ht="23.25" customHeight="1">
      <c r="A28" s="191"/>
      <c r="B28" s="723" t="s">
        <v>175</v>
      </c>
      <c r="C28" s="724"/>
      <c r="D28" s="205">
        <v>743190</v>
      </c>
      <c r="E28" s="216">
        <f t="shared" si="0"/>
        <v>0.6</v>
      </c>
      <c r="F28" s="214">
        <v>-83.3</v>
      </c>
      <c r="G28" s="756"/>
      <c r="H28" s="745" t="s">
        <v>176</v>
      </c>
      <c r="I28" s="746"/>
      <c r="J28" s="676">
        <v>0</v>
      </c>
      <c r="K28" s="678"/>
      <c r="L28" s="208" t="str">
        <f t="shared" si="1"/>
        <v>－</v>
      </c>
      <c r="M28" s="741" t="s">
        <v>114</v>
      </c>
      <c r="N28" s="742"/>
      <c r="O28" s="205">
        <v>0</v>
      </c>
      <c r="P28" s="747"/>
      <c r="Q28" s="748"/>
      <c r="R28" s="749"/>
      <c r="U28" s="230"/>
    </row>
    <row r="29" spans="1:21" ht="23.25" customHeight="1">
      <c r="A29" s="191"/>
      <c r="B29" s="723" t="s">
        <v>177</v>
      </c>
      <c r="C29" s="724"/>
      <c r="D29" s="205">
        <v>8812586</v>
      </c>
      <c r="E29" s="210">
        <f t="shared" si="0"/>
        <v>6.7</v>
      </c>
      <c r="F29" s="214">
        <v>-0.2</v>
      </c>
      <c r="G29" s="725" t="s">
        <v>178</v>
      </c>
      <c r="H29" s="686"/>
      <c r="I29" s="645"/>
      <c r="J29" s="676">
        <f>SUM(J13:K22)</f>
        <v>123596554</v>
      </c>
      <c r="K29" s="678"/>
      <c r="L29" s="231">
        <f t="shared" si="1"/>
        <v>100</v>
      </c>
      <c r="M29" s="726">
        <v>1.2</v>
      </c>
      <c r="N29" s="727"/>
      <c r="O29" s="232">
        <f>SUM(O13:O22)</f>
        <v>85539201</v>
      </c>
      <c r="P29" s="747"/>
      <c r="Q29" s="748"/>
      <c r="R29" s="749"/>
      <c r="U29" s="229"/>
    </row>
    <row r="30" spans="1:21" ht="23.25" customHeight="1">
      <c r="A30" s="191"/>
      <c r="B30" s="723" t="s">
        <v>179</v>
      </c>
      <c r="C30" s="724"/>
      <c r="D30" s="205">
        <v>1286402</v>
      </c>
      <c r="E30" s="210">
        <f t="shared" si="0"/>
        <v>1</v>
      </c>
      <c r="F30" s="207">
        <v>21.6</v>
      </c>
      <c r="G30" s="728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30"/>
      <c r="U30" s="229"/>
    </row>
    <row r="31" spans="1:21" ht="23.25" customHeight="1">
      <c r="A31" s="191"/>
      <c r="B31" s="723" t="s">
        <v>180</v>
      </c>
      <c r="C31" s="724"/>
      <c r="D31" s="205">
        <v>163000</v>
      </c>
      <c r="E31" s="210">
        <f t="shared" si="0"/>
        <v>0.1</v>
      </c>
      <c r="F31" s="207" t="s">
        <v>98</v>
      </c>
      <c r="G31" s="731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/>
      <c r="U31" s="233"/>
    </row>
    <row r="32" spans="1:21" ht="23.25" customHeight="1">
      <c r="A32" s="191"/>
      <c r="B32" s="723" t="s">
        <v>181</v>
      </c>
      <c r="C32" s="724"/>
      <c r="D32" s="205">
        <f>SUM(D21:D31)</f>
        <v>54545366</v>
      </c>
      <c r="E32" s="216">
        <f t="shared" si="0"/>
        <v>41.4</v>
      </c>
      <c r="F32" s="207">
        <v>-1.9</v>
      </c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3"/>
    </row>
    <row r="33" spans="1:20" ht="23.25" customHeight="1" thickBot="1">
      <c r="A33" s="191"/>
      <c r="B33" s="737" t="s">
        <v>68</v>
      </c>
      <c r="C33" s="738"/>
      <c r="D33" s="234">
        <f>D20+D32</f>
        <v>131734891</v>
      </c>
      <c r="E33" s="235">
        <f t="shared" si="0"/>
        <v>100</v>
      </c>
      <c r="F33" s="236">
        <v>0.6</v>
      </c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6"/>
    </row>
    <row r="34" spans="1:20" ht="7.5" customHeight="1" thickBot="1">
      <c r="A34" s="220"/>
      <c r="B34" s="237"/>
      <c r="C34" s="237"/>
      <c r="D34" s="238"/>
      <c r="E34" s="239"/>
      <c r="F34" s="239"/>
      <c r="G34" s="240"/>
      <c r="H34" s="240"/>
      <c r="I34" s="240"/>
      <c r="J34" s="240"/>
      <c r="K34" s="241"/>
      <c r="L34" s="242"/>
      <c r="M34" s="243"/>
      <c r="N34" s="243"/>
      <c r="O34" s="242"/>
      <c r="P34" s="242"/>
      <c r="Q34" s="242"/>
      <c r="R34" s="242"/>
      <c r="S34" s="191"/>
    </row>
    <row r="35" spans="1:20" s="244" customFormat="1" ht="23.1" customHeight="1">
      <c r="B35" s="715" t="s">
        <v>182</v>
      </c>
      <c r="C35" s="716"/>
      <c r="D35" s="716"/>
      <c r="E35" s="716"/>
      <c r="F35" s="716"/>
      <c r="G35" s="716"/>
      <c r="H35" s="716"/>
      <c r="I35" s="716"/>
      <c r="J35" s="717"/>
      <c r="K35" s="718" t="s">
        <v>183</v>
      </c>
      <c r="L35" s="719"/>
      <c r="M35" s="719"/>
      <c r="N35" s="719"/>
      <c r="O35" s="719"/>
      <c r="P35" s="719"/>
      <c r="Q35" s="719"/>
      <c r="R35" s="720"/>
    </row>
    <row r="36" spans="1:20" s="244" customFormat="1" ht="20.100000000000001" customHeight="1">
      <c r="B36" s="681" t="s">
        <v>11</v>
      </c>
      <c r="C36" s="682"/>
      <c r="D36" s="245" t="s">
        <v>120</v>
      </c>
      <c r="E36" s="245" t="s">
        <v>121</v>
      </c>
      <c r="F36" s="245" t="s">
        <v>122</v>
      </c>
      <c r="G36" s="698" t="s">
        <v>123</v>
      </c>
      <c r="H36" s="697"/>
      <c r="I36" s="682"/>
      <c r="J36" s="246" t="s">
        <v>121</v>
      </c>
      <c r="K36" s="696" t="s">
        <v>11</v>
      </c>
      <c r="L36" s="697"/>
      <c r="M36" s="682"/>
      <c r="N36" s="698" t="s">
        <v>184</v>
      </c>
      <c r="O36" s="682"/>
      <c r="P36" s="247" t="s">
        <v>185</v>
      </c>
      <c r="Q36" s="721" t="s">
        <v>186</v>
      </c>
      <c r="R36" s="722"/>
    </row>
    <row r="37" spans="1:20" s="258" customFormat="1" ht="20.100000000000001" customHeight="1">
      <c r="A37" s="248"/>
      <c r="B37" s="249"/>
      <c r="C37" s="250"/>
      <c r="D37" s="251" t="s">
        <v>17</v>
      </c>
      <c r="E37" s="252" t="s">
        <v>19</v>
      </c>
      <c r="F37" s="252" t="s">
        <v>19</v>
      </c>
      <c r="G37" s="253"/>
      <c r="H37" s="253"/>
      <c r="I37" s="254" t="s">
        <v>17</v>
      </c>
      <c r="J37" s="255" t="s">
        <v>19</v>
      </c>
      <c r="K37" s="696" t="s">
        <v>187</v>
      </c>
      <c r="L37" s="697"/>
      <c r="M37" s="682"/>
      <c r="N37" s="676">
        <v>47439604</v>
      </c>
      <c r="O37" s="678"/>
      <c r="P37" s="256">
        <f t="shared" ref="P37:P43" si="3">IF(N37=0,"－",ROUND(N37/$N$43*100,1))</f>
        <v>96.2</v>
      </c>
      <c r="Q37" s="707">
        <v>3.5</v>
      </c>
      <c r="R37" s="708"/>
      <c r="S37" s="257"/>
      <c r="T37" s="257"/>
    </row>
    <row r="38" spans="1:20" ht="20.100000000000001" customHeight="1">
      <c r="A38" s="228"/>
      <c r="B38" s="651" t="s">
        <v>188</v>
      </c>
      <c r="C38" s="652"/>
      <c r="D38" s="259">
        <v>652554</v>
      </c>
      <c r="E38" s="206">
        <f t="shared" ref="E38:E51" si="4">IF(D38=0,"－",ROUND(D38/$D$51*100,1))</f>
        <v>0.5</v>
      </c>
      <c r="F38" s="260">
        <v>-1.4</v>
      </c>
      <c r="G38" s="712">
        <v>652554</v>
      </c>
      <c r="H38" s="713"/>
      <c r="I38" s="714"/>
      <c r="J38" s="261">
        <f t="shared" ref="J38:J51" si="5">IF(G38=0,"－",ROUND(G38/$G$51*100,1))</f>
        <v>0.8</v>
      </c>
      <c r="K38" s="696" t="s">
        <v>189</v>
      </c>
      <c r="L38" s="697"/>
      <c r="M38" s="682"/>
      <c r="N38" s="676">
        <v>92854</v>
      </c>
      <c r="O38" s="678"/>
      <c r="P38" s="256">
        <f t="shared" si="3"/>
        <v>0.2</v>
      </c>
      <c r="Q38" s="707">
        <v>4.3</v>
      </c>
      <c r="R38" s="708"/>
      <c r="S38" s="262"/>
      <c r="T38" s="262"/>
    </row>
    <row r="39" spans="1:20" ht="20.100000000000001" customHeight="1">
      <c r="A39" s="228"/>
      <c r="B39" s="681" t="s">
        <v>190</v>
      </c>
      <c r="C39" s="682"/>
      <c r="D39" s="217">
        <v>15854761</v>
      </c>
      <c r="E39" s="206">
        <f t="shared" si="4"/>
        <v>12.8</v>
      </c>
      <c r="F39" s="260">
        <v>-3.6</v>
      </c>
      <c r="G39" s="676">
        <v>14631732</v>
      </c>
      <c r="H39" s="677"/>
      <c r="I39" s="678"/>
      <c r="J39" s="263">
        <f t="shared" si="5"/>
        <v>17.100000000000001</v>
      </c>
      <c r="K39" s="696" t="s">
        <v>191</v>
      </c>
      <c r="L39" s="697"/>
      <c r="M39" s="682"/>
      <c r="N39" s="676">
        <v>1790706</v>
      </c>
      <c r="O39" s="678"/>
      <c r="P39" s="256">
        <f t="shared" si="3"/>
        <v>3.6</v>
      </c>
      <c r="Q39" s="707">
        <v>7.3</v>
      </c>
      <c r="R39" s="708"/>
    </row>
    <row r="40" spans="1:20" ht="20.100000000000001" customHeight="1">
      <c r="A40" s="228"/>
      <c r="B40" s="681" t="s">
        <v>192</v>
      </c>
      <c r="C40" s="682"/>
      <c r="D40" s="217">
        <v>58337870</v>
      </c>
      <c r="E40" s="206">
        <f t="shared" si="4"/>
        <v>47.2</v>
      </c>
      <c r="F40" s="260">
        <v>-0.6</v>
      </c>
      <c r="G40" s="676">
        <v>32638901</v>
      </c>
      <c r="H40" s="677"/>
      <c r="I40" s="678"/>
      <c r="J40" s="263">
        <f t="shared" si="5"/>
        <v>38.200000000000003</v>
      </c>
      <c r="K40" s="696" t="s">
        <v>193</v>
      </c>
      <c r="L40" s="697"/>
      <c r="M40" s="682"/>
      <c r="N40" s="676">
        <v>0</v>
      </c>
      <c r="O40" s="678"/>
      <c r="P40" s="256" t="str">
        <f t="shared" si="3"/>
        <v>－</v>
      </c>
      <c r="Q40" s="707" t="s">
        <v>114</v>
      </c>
      <c r="R40" s="708"/>
    </row>
    <row r="41" spans="1:20" ht="20.100000000000001" customHeight="1">
      <c r="A41" s="228"/>
      <c r="B41" s="681" t="s">
        <v>194</v>
      </c>
      <c r="C41" s="682"/>
      <c r="D41" s="259">
        <v>14422114</v>
      </c>
      <c r="E41" s="206">
        <f t="shared" si="4"/>
        <v>11.7</v>
      </c>
      <c r="F41" s="260">
        <v>7.4</v>
      </c>
      <c r="G41" s="676">
        <v>8262111</v>
      </c>
      <c r="H41" s="677"/>
      <c r="I41" s="678"/>
      <c r="J41" s="263">
        <f t="shared" si="5"/>
        <v>9.6999999999999993</v>
      </c>
      <c r="K41" s="696" t="s">
        <v>195</v>
      </c>
      <c r="L41" s="697"/>
      <c r="M41" s="682"/>
      <c r="N41" s="676">
        <v>0</v>
      </c>
      <c r="O41" s="678"/>
      <c r="P41" s="256" t="str">
        <f t="shared" si="3"/>
        <v>－</v>
      </c>
      <c r="Q41" s="707" t="s">
        <v>114</v>
      </c>
      <c r="R41" s="708"/>
    </row>
    <row r="42" spans="1:20" ht="20.100000000000001" customHeight="1">
      <c r="A42" s="228"/>
      <c r="B42" s="681" t="s">
        <v>196</v>
      </c>
      <c r="C42" s="682"/>
      <c r="D42" s="217">
        <v>226011</v>
      </c>
      <c r="E42" s="206">
        <f t="shared" si="4"/>
        <v>0.2</v>
      </c>
      <c r="F42" s="260">
        <v>12.6</v>
      </c>
      <c r="G42" s="676">
        <v>200543</v>
      </c>
      <c r="H42" s="677"/>
      <c r="I42" s="678"/>
      <c r="J42" s="263">
        <f t="shared" si="5"/>
        <v>0.2</v>
      </c>
      <c r="K42" s="696" t="s">
        <v>197</v>
      </c>
      <c r="L42" s="697"/>
      <c r="M42" s="682"/>
      <c r="N42" s="676">
        <v>0</v>
      </c>
      <c r="O42" s="678"/>
      <c r="P42" s="216" t="str">
        <f t="shared" si="3"/>
        <v>－</v>
      </c>
      <c r="Q42" s="707" t="s">
        <v>114</v>
      </c>
      <c r="R42" s="708"/>
    </row>
    <row r="43" spans="1:20" ht="20.100000000000001" customHeight="1">
      <c r="A43" s="228"/>
      <c r="B43" s="681" t="s">
        <v>198</v>
      </c>
      <c r="C43" s="682"/>
      <c r="D43" s="217">
        <v>7612</v>
      </c>
      <c r="E43" s="206">
        <f t="shared" si="4"/>
        <v>0</v>
      </c>
      <c r="F43" s="260">
        <v>12.7</v>
      </c>
      <c r="G43" s="676">
        <v>7612</v>
      </c>
      <c r="H43" s="677"/>
      <c r="I43" s="678"/>
      <c r="J43" s="263">
        <f t="shared" si="5"/>
        <v>0</v>
      </c>
      <c r="K43" s="696" t="s">
        <v>68</v>
      </c>
      <c r="L43" s="697"/>
      <c r="M43" s="682"/>
      <c r="N43" s="676">
        <f>SUM(N37:O42)</f>
        <v>49323164</v>
      </c>
      <c r="O43" s="678"/>
      <c r="P43" s="216">
        <f t="shared" si="3"/>
        <v>100</v>
      </c>
      <c r="Q43" s="707">
        <v>3.6</v>
      </c>
      <c r="R43" s="708"/>
    </row>
    <row r="44" spans="1:20" ht="20.100000000000001" customHeight="1">
      <c r="A44" s="228"/>
      <c r="B44" s="681" t="s">
        <v>199</v>
      </c>
      <c r="C44" s="682"/>
      <c r="D44" s="259">
        <v>1211488</v>
      </c>
      <c r="E44" s="206">
        <f t="shared" si="4"/>
        <v>1</v>
      </c>
      <c r="F44" s="260">
        <v>9.6</v>
      </c>
      <c r="G44" s="676">
        <v>1099379</v>
      </c>
      <c r="H44" s="677"/>
      <c r="I44" s="678"/>
      <c r="J44" s="263">
        <f t="shared" si="5"/>
        <v>1.3</v>
      </c>
      <c r="K44" s="709" t="s">
        <v>200</v>
      </c>
      <c r="L44" s="710"/>
      <c r="M44" s="710"/>
      <c r="N44" s="710"/>
      <c r="O44" s="710"/>
      <c r="P44" s="710"/>
      <c r="Q44" s="710"/>
      <c r="R44" s="711"/>
    </row>
    <row r="45" spans="1:20" ht="20.100000000000001" customHeight="1">
      <c r="A45" s="228"/>
      <c r="B45" s="681" t="s">
        <v>201</v>
      </c>
      <c r="C45" s="682"/>
      <c r="D45" s="217">
        <v>8588462</v>
      </c>
      <c r="E45" s="206">
        <f t="shared" si="4"/>
        <v>6.9</v>
      </c>
      <c r="F45" s="260">
        <v>38.4</v>
      </c>
      <c r="G45" s="676">
        <v>4972978</v>
      </c>
      <c r="H45" s="677"/>
      <c r="I45" s="678"/>
      <c r="J45" s="263">
        <f t="shared" si="5"/>
        <v>5.8</v>
      </c>
      <c r="K45" s="696" t="s">
        <v>202</v>
      </c>
      <c r="L45" s="697"/>
      <c r="M45" s="682"/>
      <c r="N45" s="698" t="s">
        <v>203</v>
      </c>
      <c r="O45" s="682"/>
      <c r="P45" s="699" t="s">
        <v>204</v>
      </c>
      <c r="Q45" s="700"/>
      <c r="R45" s="701"/>
      <c r="S45" s="264"/>
      <c r="T45" s="264"/>
    </row>
    <row r="46" spans="1:20" ht="20.100000000000001" customHeight="1" thickBot="1">
      <c r="A46" s="228"/>
      <c r="B46" s="681" t="s">
        <v>205</v>
      </c>
      <c r="C46" s="682"/>
      <c r="D46" s="217">
        <v>661205</v>
      </c>
      <c r="E46" s="206">
        <f t="shared" si="4"/>
        <v>0.5</v>
      </c>
      <c r="F46" s="260">
        <v>22.7</v>
      </c>
      <c r="G46" s="676">
        <v>569484</v>
      </c>
      <c r="H46" s="677"/>
      <c r="I46" s="678"/>
      <c r="J46" s="263">
        <f t="shared" si="5"/>
        <v>0.7</v>
      </c>
      <c r="K46" s="702">
        <v>99.2</v>
      </c>
      <c r="L46" s="703"/>
      <c r="M46" s="704"/>
      <c r="N46" s="705">
        <v>51.4</v>
      </c>
      <c r="O46" s="704"/>
      <c r="P46" s="705">
        <v>98.4</v>
      </c>
      <c r="Q46" s="703"/>
      <c r="R46" s="706"/>
      <c r="S46" s="265"/>
      <c r="T46" s="265"/>
    </row>
    <row r="47" spans="1:20" ht="20.100000000000001" customHeight="1" thickTop="1">
      <c r="A47" s="228"/>
      <c r="B47" s="681" t="s">
        <v>206</v>
      </c>
      <c r="C47" s="682"/>
      <c r="D47" s="259">
        <v>22128486</v>
      </c>
      <c r="E47" s="206">
        <f t="shared" si="4"/>
        <v>17.899999999999999</v>
      </c>
      <c r="F47" s="260">
        <v>-3</v>
      </c>
      <c r="G47" s="676">
        <v>20997916</v>
      </c>
      <c r="H47" s="677"/>
      <c r="I47" s="678"/>
      <c r="J47" s="263">
        <f t="shared" si="5"/>
        <v>24.5</v>
      </c>
      <c r="K47" s="683" t="s">
        <v>207</v>
      </c>
      <c r="L47" s="684"/>
      <c r="M47" s="684"/>
      <c r="N47" s="684"/>
      <c r="O47" s="684"/>
      <c r="P47" s="684"/>
      <c r="Q47" s="684"/>
      <c r="R47" s="685"/>
    </row>
    <row r="48" spans="1:20" ht="20.100000000000001" customHeight="1">
      <c r="A48" s="228"/>
      <c r="B48" s="681" t="s">
        <v>208</v>
      </c>
      <c r="C48" s="682"/>
      <c r="D48" s="217">
        <v>0</v>
      </c>
      <c r="E48" s="206" t="str">
        <f t="shared" si="4"/>
        <v>－</v>
      </c>
      <c r="F48" s="260" t="s">
        <v>114</v>
      </c>
      <c r="G48" s="676">
        <v>0</v>
      </c>
      <c r="H48" s="677"/>
      <c r="I48" s="678"/>
      <c r="J48" s="263" t="str">
        <f t="shared" si="5"/>
        <v>－</v>
      </c>
      <c r="K48" s="657" t="s">
        <v>11</v>
      </c>
      <c r="L48" s="686"/>
      <c r="M48" s="645"/>
      <c r="N48" s="688" t="s">
        <v>209</v>
      </c>
      <c r="O48" s="689"/>
      <c r="P48" s="692" t="s">
        <v>186</v>
      </c>
      <c r="Q48" s="694" t="s">
        <v>210</v>
      </c>
      <c r="R48" s="695"/>
      <c r="S48" s="266"/>
      <c r="T48" s="266"/>
    </row>
    <row r="49" spans="1:20" ht="20.100000000000001" customHeight="1">
      <c r="A49" s="228"/>
      <c r="B49" s="681" t="s">
        <v>136</v>
      </c>
      <c r="C49" s="682"/>
      <c r="D49" s="217">
        <v>1505991</v>
      </c>
      <c r="E49" s="206">
        <f t="shared" si="4"/>
        <v>1.2</v>
      </c>
      <c r="F49" s="260">
        <v>-27.4</v>
      </c>
      <c r="G49" s="676">
        <v>1505991</v>
      </c>
      <c r="H49" s="677"/>
      <c r="I49" s="678"/>
      <c r="J49" s="263">
        <f t="shared" si="5"/>
        <v>1.8</v>
      </c>
      <c r="K49" s="653"/>
      <c r="L49" s="687"/>
      <c r="M49" s="652"/>
      <c r="N49" s="690"/>
      <c r="O49" s="691"/>
      <c r="P49" s="693"/>
      <c r="Q49" s="679" t="s">
        <v>211</v>
      </c>
      <c r="R49" s="680"/>
      <c r="S49" s="262"/>
      <c r="T49" s="262"/>
    </row>
    <row r="50" spans="1:20" ht="20.100000000000001" customHeight="1">
      <c r="A50" s="228"/>
      <c r="B50" s="681" t="s">
        <v>212</v>
      </c>
      <c r="C50" s="682"/>
      <c r="D50" s="259">
        <v>0</v>
      </c>
      <c r="E50" s="206" t="str">
        <f t="shared" si="4"/>
        <v>－</v>
      </c>
      <c r="F50" s="260" t="s">
        <v>114</v>
      </c>
      <c r="G50" s="676">
        <v>0</v>
      </c>
      <c r="H50" s="677"/>
      <c r="I50" s="678"/>
      <c r="J50" s="263" t="str">
        <f t="shared" si="5"/>
        <v>－</v>
      </c>
      <c r="K50" s="657" t="s">
        <v>213</v>
      </c>
      <c r="L50" s="645"/>
      <c r="M50" s="267" t="s">
        <v>214</v>
      </c>
      <c r="N50" s="646">
        <v>26999272</v>
      </c>
      <c r="O50" s="650"/>
      <c r="P50" s="268">
        <v>0.2</v>
      </c>
      <c r="Q50" s="646">
        <v>1863268</v>
      </c>
      <c r="R50" s="649"/>
      <c r="S50" s="269"/>
      <c r="T50" s="269"/>
    </row>
    <row r="51" spans="1:20" ht="20.100000000000001" customHeight="1">
      <c r="A51" s="228"/>
      <c r="B51" s="658" t="s">
        <v>68</v>
      </c>
      <c r="C51" s="659"/>
      <c r="D51" s="662">
        <f>SUM(D38:D50)</f>
        <v>123596554</v>
      </c>
      <c r="E51" s="664">
        <f t="shared" si="4"/>
        <v>100</v>
      </c>
      <c r="F51" s="666">
        <v>1.2</v>
      </c>
      <c r="G51" s="668">
        <f>SUM(G38:I50)</f>
        <v>85539201</v>
      </c>
      <c r="H51" s="669"/>
      <c r="I51" s="670"/>
      <c r="J51" s="674">
        <f t="shared" si="5"/>
        <v>100</v>
      </c>
      <c r="K51" s="653" t="s">
        <v>215</v>
      </c>
      <c r="L51" s="652"/>
      <c r="M51" s="270" t="s">
        <v>216</v>
      </c>
      <c r="N51" s="654">
        <v>26525297</v>
      </c>
      <c r="O51" s="655"/>
      <c r="P51" s="260">
        <v>1.2</v>
      </c>
      <c r="Q51" s="654">
        <v>0</v>
      </c>
      <c r="R51" s="656"/>
      <c r="S51" s="269"/>
      <c r="T51" s="269"/>
    </row>
    <row r="52" spans="1:20" ht="20.100000000000001" customHeight="1" thickBot="1">
      <c r="A52" s="228"/>
      <c r="B52" s="660"/>
      <c r="C52" s="661"/>
      <c r="D52" s="663"/>
      <c r="E52" s="665"/>
      <c r="F52" s="667"/>
      <c r="G52" s="671"/>
      <c r="H52" s="672"/>
      <c r="I52" s="673"/>
      <c r="J52" s="675"/>
      <c r="K52" s="657" t="s">
        <v>217</v>
      </c>
      <c r="L52" s="645"/>
      <c r="M52" s="267" t="s">
        <v>214</v>
      </c>
      <c r="N52" s="646">
        <v>5263966</v>
      </c>
      <c r="O52" s="650"/>
      <c r="P52" s="268">
        <v>10.9</v>
      </c>
      <c r="Q52" s="646">
        <v>500689</v>
      </c>
      <c r="R52" s="649"/>
      <c r="S52" s="269"/>
      <c r="T52" s="269"/>
    </row>
    <row r="53" spans="1:20" ht="20.100000000000001" customHeight="1">
      <c r="B53" s="271" t="s">
        <v>225</v>
      </c>
      <c r="C53" s="253"/>
      <c r="D53" s="253"/>
      <c r="E53" s="253"/>
      <c r="F53" s="253"/>
      <c r="G53" s="253"/>
      <c r="H53" s="253"/>
      <c r="I53" s="253"/>
      <c r="J53" s="272"/>
      <c r="K53" s="651" t="s">
        <v>215</v>
      </c>
      <c r="L53" s="652"/>
      <c r="M53" s="270" t="s">
        <v>216</v>
      </c>
      <c r="N53" s="641">
        <v>5168753</v>
      </c>
      <c r="O53" s="642"/>
      <c r="P53" s="273">
        <v>10.199999999999999</v>
      </c>
      <c r="Q53" s="641">
        <v>7493</v>
      </c>
      <c r="R53" s="643"/>
      <c r="S53" s="269"/>
      <c r="T53" s="269"/>
    </row>
    <row r="54" spans="1:20" ht="20.100000000000001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644" t="s">
        <v>218</v>
      </c>
      <c r="L54" s="645"/>
      <c r="M54" s="267" t="s">
        <v>214</v>
      </c>
      <c r="N54" s="646">
        <v>21589502</v>
      </c>
      <c r="O54" s="650"/>
      <c r="P54" s="268">
        <v>-0.2</v>
      </c>
      <c r="Q54" s="646">
        <v>3630873</v>
      </c>
      <c r="R54" s="649"/>
      <c r="S54" s="269"/>
      <c r="T54" s="269"/>
    </row>
    <row r="55" spans="1:20" ht="20.100000000000001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651" t="s">
        <v>219</v>
      </c>
      <c r="L55" s="652"/>
      <c r="M55" s="270" t="s">
        <v>216</v>
      </c>
      <c r="N55" s="641">
        <v>21268762</v>
      </c>
      <c r="O55" s="642"/>
      <c r="P55" s="260">
        <v>-0.3</v>
      </c>
      <c r="Q55" s="641">
        <v>147901</v>
      </c>
      <c r="R55" s="643"/>
      <c r="S55" s="269"/>
      <c r="T55" s="269"/>
    </row>
    <row r="56" spans="1:20" ht="20.100000000000001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644" t="s">
        <v>218</v>
      </c>
      <c r="L56" s="645"/>
      <c r="M56" s="267" t="s">
        <v>214</v>
      </c>
      <c r="N56" s="646">
        <v>5249</v>
      </c>
      <c r="O56" s="650"/>
      <c r="P56" s="268" t="s">
        <v>98</v>
      </c>
      <c r="Q56" s="646">
        <v>5249</v>
      </c>
      <c r="R56" s="649"/>
    </row>
    <row r="57" spans="1:20" ht="20.100000000000001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639" t="s">
        <v>220</v>
      </c>
      <c r="L57" s="640"/>
      <c r="M57" s="270" t="s">
        <v>216</v>
      </c>
      <c r="N57" s="641">
        <v>5249</v>
      </c>
      <c r="O57" s="642"/>
      <c r="P57" s="273" t="s">
        <v>98</v>
      </c>
      <c r="Q57" s="641">
        <v>0</v>
      </c>
      <c r="R57" s="643"/>
    </row>
    <row r="58" spans="1:20" ht="20.100000000000001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644" t="s">
        <v>221</v>
      </c>
      <c r="L58" s="645"/>
      <c r="M58" s="267" t="s">
        <v>214</v>
      </c>
      <c r="N58" s="646">
        <v>1178046</v>
      </c>
      <c r="O58" s="650"/>
      <c r="P58" s="268">
        <v>54.7</v>
      </c>
      <c r="Q58" s="646">
        <v>338432</v>
      </c>
      <c r="R58" s="649"/>
    </row>
    <row r="59" spans="1:20" ht="20.100000000000001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639" t="s">
        <v>220</v>
      </c>
      <c r="L59" s="640"/>
      <c r="M59" s="270" t="s">
        <v>216</v>
      </c>
      <c r="N59" s="641">
        <v>1178046</v>
      </c>
      <c r="O59" s="642"/>
      <c r="P59" s="260">
        <v>54.7</v>
      </c>
      <c r="Q59" s="641">
        <v>0</v>
      </c>
      <c r="R59" s="643"/>
    </row>
    <row r="60" spans="1:20" ht="20.100000000000001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644" t="s">
        <v>221</v>
      </c>
      <c r="L60" s="645"/>
      <c r="M60" s="267" t="s">
        <v>214</v>
      </c>
      <c r="N60" s="646">
        <v>7496</v>
      </c>
      <c r="O60" s="647"/>
      <c r="P60" s="274">
        <v>-3.3</v>
      </c>
      <c r="Q60" s="648">
        <v>0</v>
      </c>
      <c r="R60" s="649"/>
    </row>
    <row r="61" spans="1:20" ht="20.100000000000001" customHeight="1" thickBot="1">
      <c r="B61" s="253"/>
      <c r="C61" s="253"/>
      <c r="D61" s="253"/>
      <c r="E61" s="253"/>
      <c r="F61" s="253"/>
      <c r="G61" s="253"/>
      <c r="H61" s="253"/>
      <c r="I61" s="253"/>
      <c r="J61" s="253"/>
      <c r="K61" s="633" t="s">
        <v>222</v>
      </c>
      <c r="L61" s="634"/>
      <c r="M61" s="275" t="s">
        <v>216</v>
      </c>
      <c r="N61" s="635">
        <v>7496</v>
      </c>
      <c r="O61" s="636"/>
      <c r="P61" s="276">
        <v>-3.3</v>
      </c>
      <c r="Q61" s="637">
        <v>3996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89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5">
        <f>IF(N10=0,IF(G10&gt;0,"皆増",0),IF(G10=0,"皆減",ROUND((G10-N10)/N10*100,1)))</f>
        <v>10.8</v>
      </c>
      <c r="T10" s="806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5">
        <f>IF(N12=0,IF(G12&gt;0,"皆増",0),IF(G12=0,"皆減",ROUND((G12-N12)/N12*100,1)))</f>
        <v>11.9</v>
      </c>
      <c r="T12" s="806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5">
        <f>IF(N14=0,IF(G14&gt;0,"皆増",0),IF(G14=0,"皆減",ROUND((G14-N14)/N14*100,1)))</f>
        <v>-16.100000000000001</v>
      </c>
      <c r="T14" s="806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5">
        <f>IF(N16=0,IF(G16&gt;0,"皆増",0),IF(G16=0,"皆減",ROUND((G16-N16)/N16*100,1)))</f>
        <v>-26.3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5">
        <f>IF(N18=0,IF(G18&gt;0,"皆増",0),IF(G18=0,"皆減",ROUND((G18-N18)/N18*100,1)))</f>
        <v>-13.4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364">
        <v>0.67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4.3</v>
      </c>
      <c r="AB20" s="821"/>
      <c r="AC20" s="821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5">
        <f>IF(N22=0,IF(G22&gt;0,"皆増",0),IF(G22=0,"皆減",ROUND((G22-N22)/N22*100,1)))</f>
        <v>-56.5</v>
      </c>
      <c r="T22" s="806"/>
      <c r="U22" s="346" t="s">
        <v>43</v>
      </c>
      <c r="V22" s="347"/>
      <c r="W22" s="347"/>
      <c r="X22" s="347"/>
      <c r="Y22" s="348"/>
      <c r="Z22" s="67"/>
      <c r="AA22" s="823">
        <v>72.400000000000006</v>
      </c>
      <c r="AB22" s="823"/>
      <c r="AC22" s="823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46</v>
      </c>
      <c r="T24" s="806"/>
      <c r="U24" s="346" t="s">
        <v>47</v>
      </c>
      <c r="V24" s="347"/>
      <c r="W24" s="347"/>
      <c r="X24" s="347"/>
      <c r="Y24" s="348"/>
      <c r="Z24" s="825">
        <v>17614358</v>
      </c>
      <c r="AA24" s="826"/>
      <c r="AB24" s="826"/>
      <c r="AC24" s="826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tr">
        <f>IF(N26=0,IF(G26&gt;0,"皆増",0),IF(G26=0,"皆減",ROUND((G26-N26)/N26*100,1)))</f>
        <v>皆増</v>
      </c>
      <c r="T26" s="806"/>
      <c r="U26" s="346" t="s">
        <v>50</v>
      </c>
      <c r="V26" s="347"/>
      <c r="W26" s="347"/>
      <c r="X26" s="347"/>
      <c r="Y26" s="348"/>
      <c r="Z26" s="825">
        <v>21633695</v>
      </c>
      <c r="AA26" s="826"/>
      <c r="AB26" s="826"/>
      <c r="AC26" s="826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24098750</v>
      </c>
      <c r="Y43" s="325"/>
      <c r="Z43" s="547"/>
      <c r="AA43" s="324">
        <v>0</v>
      </c>
      <c r="AB43" s="325"/>
      <c r="AC43" s="547"/>
      <c r="AD43" s="832">
        <v>39856969</v>
      </c>
      <c r="AE43" s="833"/>
      <c r="AF43" s="833"/>
      <c r="AG43" s="834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7">
        <v>287297</v>
      </c>
      <c r="I44" s="848"/>
      <c r="J44" s="848"/>
      <c r="K44" s="849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26"/>
      <c r="AB44" s="327"/>
      <c r="AC44" s="54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1">
        <v>280770</v>
      </c>
      <c r="I45" s="852"/>
      <c r="J45" s="852"/>
      <c r="K45" s="853"/>
      <c r="L45" s="567">
        <v>2</v>
      </c>
      <c r="M45" s="568"/>
      <c r="N45" s="50"/>
      <c r="O45" s="854">
        <v>190</v>
      </c>
      <c r="P45" s="855"/>
      <c r="Q45" s="854">
        <v>284298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8">
        <v>304973</v>
      </c>
      <c r="I46" s="829"/>
      <c r="J46" s="829"/>
      <c r="K46" s="859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1">
        <v>292709</v>
      </c>
      <c r="I49" s="852"/>
      <c r="J49" s="852"/>
      <c r="K49" s="853"/>
      <c r="L49" s="577">
        <f>L44+L46+L48</f>
        <v>91</v>
      </c>
      <c r="M49" s="578"/>
      <c r="N49" s="50"/>
      <c r="O49" s="854">
        <v>1518</v>
      </c>
      <c r="P49" s="855"/>
      <c r="Q49" s="854">
        <v>292709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8">
        <v>277603</v>
      </c>
      <c r="I50" s="829"/>
      <c r="J50" s="829"/>
      <c r="K50" s="859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6">
        <f>AD43+AD45-AD47+AD49</f>
        <v>38916870</v>
      </c>
      <c r="AE51" s="867"/>
      <c r="AF51" s="867"/>
      <c r="AG51" s="868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3">
        <v>287682</v>
      </c>
      <c r="I52" s="864"/>
      <c r="J52" s="864"/>
      <c r="K52" s="865"/>
      <c r="L52" s="623">
        <f>L49+L50</f>
        <v>94</v>
      </c>
      <c r="M52" s="624"/>
      <c r="N52" s="102"/>
      <c r="O52" s="860">
        <v>1557</v>
      </c>
      <c r="P52" s="861"/>
      <c r="Q52" s="860">
        <v>291949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4" t="s">
        <v>94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6" t="s">
        <v>5</v>
      </c>
      <c r="C5" s="877"/>
      <c r="D5" s="878">
        <v>333560</v>
      </c>
      <c r="E5" s="878"/>
      <c r="F5" s="878"/>
      <c r="G5" s="878"/>
      <c r="H5" s="878"/>
      <c r="I5" s="147" t="s">
        <v>6</v>
      </c>
      <c r="J5" s="879">
        <v>18.22</v>
      </c>
      <c r="K5" s="880"/>
      <c r="L5" s="880"/>
      <c r="M5" s="880"/>
      <c r="N5" s="148" t="s">
        <v>7</v>
      </c>
      <c r="O5" s="881">
        <v>18307</v>
      </c>
      <c r="P5" s="878"/>
      <c r="Q5" s="878"/>
      <c r="R5" s="878"/>
      <c r="S5" s="878"/>
      <c r="T5" s="878"/>
      <c r="U5" s="147" t="s">
        <v>6</v>
      </c>
      <c r="V5" s="881">
        <v>333560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2" t="s">
        <v>9</v>
      </c>
      <c r="C6" s="883"/>
      <c r="D6" s="884">
        <v>326309</v>
      </c>
      <c r="E6" s="884"/>
      <c r="F6" s="884"/>
      <c r="G6" s="884"/>
      <c r="H6" s="884"/>
      <c r="I6" s="150" t="s">
        <v>6</v>
      </c>
      <c r="J6" s="885">
        <v>18.23</v>
      </c>
      <c r="K6" s="886"/>
      <c r="L6" s="886"/>
      <c r="M6" s="886"/>
      <c r="N6" s="151" t="s">
        <v>7</v>
      </c>
      <c r="O6" s="887">
        <v>17900</v>
      </c>
      <c r="P6" s="884"/>
      <c r="Q6" s="884"/>
      <c r="R6" s="884"/>
      <c r="S6" s="884"/>
      <c r="T6" s="884"/>
      <c r="U6" s="150" t="s">
        <v>6</v>
      </c>
      <c r="V6" s="887">
        <v>326309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9">
        <v>146455342</v>
      </c>
      <c r="AP9" s="890"/>
      <c r="AQ9" s="890"/>
      <c r="AR9" s="890"/>
      <c r="AS9" s="890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9">
        <v>146455342</v>
      </c>
      <c r="O10" s="890"/>
      <c r="P10" s="890"/>
      <c r="Q10" s="890"/>
      <c r="R10" s="153"/>
      <c r="S10" s="805">
        <f>IF(AO9=0,IF(G10&gt;0,"皆増",0),IF(G10=0,"皆減",ROUND((G10-AO9)/AO9*100,1)))</f>
        <v>2.2000000000000002</v>
      </c>
      <c r="T10" s="806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9">
        <v>77494054</v>
      </c>
      <c r="AG10" s="890"/>
      <c r="AH10" s="890"/>
      <c r="AI10" s="890"/>
      <c r="AJ10" s="127"/>
      <c r="AK10" s="128"/>
      <c r="AO10" s="891"/>
      <c r="AP10" s="892"/>
      <c r="AQ10" s="892"/>
      <c r="AR10" s="892"/>
      <c r="AS10" s="892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1"/>
      <c r="O11" s="892"/>
      <c r="P11" s="892"/>
      <c r="Q11" s="892"/>
      <c r="R11" s="154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30"/>
      <c r="AO11" s="889">
        <v>141875163</v>
      </c>
      <c r="AP11" s="890"/>
      <c r="AQ11" s="890"/>
      <c r="AR11" s="890"/>
      <c r="AS11" s="890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3">
        <v>141875163</v>
      </c>
      <c r="O12" s="894"/>
      <c r="P12" s="894"/>
      <c r="Q12" s="894"/>
      <c r="R12" s="155"/>
      <c r="S12" s="805">
        <f>IF(AO11=0,IF(G12&gt;0,"皆増",0),IF(G12=0,"皆減",ROUND((G12-AO11)/AO11*100,1)))</f>
        <v>3</v>
      </c>
      <c r="T12" s="806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9">
        <v>50263068</v>
      </c>
      <c r="AG12" s="890"/>
      <c r="AH12" s="890"/>
      <c r="AI12" s="890"/>
      <c r="AJ12" s="131"/>
      <c r="AK12" s="132" t="s">
        <v>18</v>
      </c>
      <c r="AL12" s="43"/>
      <c r="AO12" s="891"/>
      <c r="AP12" s="892"/>
      <c r="AQ12" s="892"/>
      <c r="AR12" s="892"/>
      <c r="AS12" s="892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1"/>
      <c r="O13" s="892"/>
      <c r="P13" s="892"/>
      <c r="Q13" s="892"/>
      <c r="R13" s="154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34"/>
      <c r="AO13" s="893">
        <v>4580179</v>
      </c>
      <c r="AP13" s="894"/>
      <c r="AQ13" s="894"/>
      <c r="AR13" s="894"/>
      <c r="AS13" s="894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3">
        <v>4580179</v>
      </c>
      <c r="O14" s="894"/>
      <c r="P14" s="894"/>
      <c r="Q14" s="894"/>
      <c r="R14" s="155"/>
      <c r="S14" s="805">
        <f>IF(AO13=0,IF(G14&gt;0,"皆増",0),IF(G14=0,"皆減",ROUND((G14-AO13)/AO13*100,1)))</f>
        <v>-22</v>
      </c>
      <c r="T14" s="806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9">
        <v>86647078</v>
      </c>
      <c r="AG14" s="890"/>
      <c r="AH14" s="890"/>
      <c r="AI14" s="890"/>
      <c r="AJ14" s="135"/>
      <c r="AK14" s="132" t="s">
        <v>18</v>
      </c>
      <c r="AL14" s="43"/>
      <c r="AO14" s="891"/>
      <c r="AP14" s="892"/>
      <c r="AQ14" s="892"/>
      <c r="AR14" s="892"/>
      <c r="AS14" s="892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891"/>
      <c r="O15" s="892"/>
      <c r="P15" s="892"/>
      <c r="Q15" s="892"/>
      <c r="R15" s="154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34"/>
      <c r="AL15" s="63"/>
      <c r="AO15" s="889">
        <v>688652</v>
      </c>
      <c r="AP15" s="890"/>
      <c r="AQ15" s="890"/>
      <c r="AR15" s="890"/>
      <c r="AS15" s="890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3">
        <v>688652</v>
      </c>
      <c r="O16" s="894"/>
      <c r="P16" s="894"/>
      <c r="Q16" s="894"/>
      <c r="R16" s="155"/>
      <c r="S16" s="805">
        <f>IF(AO15=0,IF(G16&gt;0,"皆増",0),IF(G16=0,"皆減",ROUND((G16-AO15)/AO15*100,1)))</f>
        <v>-76.3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891"/>
      <c r="AP16" s="892"/>
      <c r="AQ16" s="892"/>
      <c r="AR16" s="892"/>
      <c r="AS16" s="892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1"/>
      <c r="O17" s="892"/>
      <c r="P17" s="892"/>
      <c r="Q17" s="892"/>
      <c r="R17" s="154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37"/>
      <c r="AO17" s="893">
        <v>3891527</v>
      </c>
      <c r="AP17" s="894"/>
      <c r="AQ17" s="894"/>
      <c r="AR17" s="894"/>
      <c r="AS17" s="894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3">
        <v>3891527</v>
      </c>
      <c r="O18" s="894"/>
      <c r="P18" s="894"/>
      <c r="Q18" s="894"/>
      <c r="R18" s="155"/>
      <c r="S18" s="805">
        <f>IF(AO17=0,IF(G18&gt;0,"皆増",0),IF(G18=0,"皆減",ROUND((G18-AO17)/AO17*100,1)))</f>
        <v>-12.3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899">
        <v>0.66</v>
      </c>
      <c r="AG18" s="900"/>
      <c r="AH18" s="900"/>
      <c r="AI18" s="900"/>
      <c r="AJ18" s="900"/>
      <c r="AK18" s="901"/>
      <c r="AL18" s="43"/>
      <c r="AO18" s="891"/>
      <c r="AP18" s="892"/>
      <c r="AQ18" s="892"/>
      <c r="AR18" s="892"/>
      <c r="AS18" s="892"/>
    </row>
    <row r="19" spans="1:45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891"/>
      <c r="O19" s="892"/>
      <c r="P19" s="892"/>
      <c r="Q19" s="892"/>
      <c r="R19" s="154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04"/>
      <c r="AL19" s="63"/>
      <c r="AO19" s="889">
        <v>-1506471</v>
      </c>
      <c r="AP19" s="890"/>
      <c r="AQ19" s="890"/>
      <c r="AR19" s="890"/>
      <c r="AS19" s="890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3">
        <v>-1506471</v>
      </c>
      <c r="O20" s="894"/>
      <c r="P20" s="894"/>
      <c r="Q20" s="894"/>
      <c r="R20" s="155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3.8</v>
      </c>
      <c r="AB20" s="821"/>
      <c r="AC20" s="821"/>
      <c r="AD20" s="68"/>
      <c r="AE20" s="69" t="s">
        <v>19</v>
      </c>
      <c r="AF20" s="138"/>
      <c r="AG20" s="905">
        <v>4.5</v>
      </c>
      <c r="AH20" s="905"/>
      <c r="AI20" s="905"/>
      <c r="AJ20" s="139"/>
      <c r="AK20" s="140" t="s">
        <v>19</v>
      </c>
      <c r="AL20" s="43"/>
      <c r="AO20" s="891"/>
      <c r="AP20" s="892"/>
      <c r="AQ20" s="892"/>
      <c r="AR20" s="892"/>
      <c r="AS20" s="892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1"/>
      <c r="O21" s="892"/>
      <c r="P21" s="892"/>
      <c r="Q21" s="892"/>
      <c r="R21" s="154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43"/>
      <c r="AO21" s="889">
        <v>3072571</v>
      </c>
      <c r="AP21" s="890"/>
      <c r="AQ21" s="890"/>
      <c r="AR21" s="890"/>
      <c r="AS21" s="890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3">
        <v>3072571</v>
      </c>
      <c r="O22" s="894"/>
      <c r="P22" s="894"/>
      <c r="Q22" s="894"/>
      <c r="R22" s="155"/>
      <c r="S22" s="805">
        <f>IF(AO21=0,IF(G22&gt;0,"皆増",0),IF(G22=0,"皆減",ROUND((G22-AO21)/AO21*100,1)))</f>
        <v>-24.6</v>
      </c>
      <c r="T22" s="806"/>
      <c r="U22" s="346" t="s">
        <v>43</v>
      </c>
      <c r="V22" s="347"/>
      <c r="W22" s="347"/>
      <c r="X22" s="347"/>
      <c r="Y22" s="348"/>
      <c r="Z22" s="67"/>
      <c r="AA22" s="823">
        <v>81.5</v>
      </c>
      <c r="AB22" s="823"/>
      <c r="AC22" s="823"/>
      <c r="AD22" s="68"/>
      <c r="AE22" s="69" t="s">
        <v>19</v>
      </c>
      <c r="AF22" s="138"/>
      <c r="AG22" s="907">
        <v>80.8</v>
      </c>
      <c r="AH22" s="907"/>
      <c r="AI22" s="907"/>
      <c r="AJ22" s="139"/>
      <c r="AK22" s="140" t="s">
        <v>19</v>
      </c>
      <c r="AL22" s="77"/>
      <c r="AO22" s="891"/>
      <c r="AP22" s="892"/>
      <c r="AQ22" s="892"/>
      <c r="AR22" s="892"/>
      <c r="AS22" s="892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1"/>
      <c r="O23" s="892"/>
      <c r="P23" s="892"/>
      <c r="Q23" s="892"/>
      <c r="R23" s="154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43"/>
      <c r="AL23" s="77"/>
      <c r="AO23" s="889">
        <v>0</v>
      </c>
      <c r="AP23" s="890"/>
      <c r="AQ23" s="890"/>
      <c r="AR23" s="890"/>
      <c r="AS23" s="890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3">
        <v>0</v>
      </c>
      <c r="O24" s="894"/>
      <c r="P24" s="894"/>
      <c r="Q24" s="894"/>
      <c r="R24" s="155"/>
      <c r="S24" s="805">
        <f>IF(AO23=0,IF(G24&gt;0,"皆増",0),IF(G24=0,"皆減",ROUND((G24-AO23)/AO23*100,1)))</f>
        <v>0</v>
      </c>
      <c r="T24" s="806"/>
      <c r="U24" s="346" t="s">
        <v>47</v>
      </c>
      <c r="V24" s="347"/>
      <c r="W24" s="347"/>
      <c r="X24" s="347"/>
      <c r="Y24" s="348"/>
      <c r="Z24" s="825">
        <v>18638011</v>
      </c>
      <c r="AA24" s="826"/>
      <c r="AB24" s="826"/>
      <c r="AC24" s="826"/>
      <c r="AD24" s="62"/>
      <c r="AE24" s="56" t="s">
        <v>18</v>
      </c>
      <c r="AF24" s="909">
        <v>19947098</v>
      </c>
      <c r="AG24" s="910"/>
      <c r="AH24" s="910"/>
      <c r="AI24" s="910"/>
      <c r="AJ24" s="135"/>
      <c r="AK24" s="132" t="s">
        <v>18</v>
      </c>
      <c r="AL24" s="43"/>
      <c r="AO24" s="891"/>
      <c r="AP24" s="892"/>
      <c r="AQ24" s="892"/>
      <c r="AR24" s="892"/>
      <c r="AS24" s="892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1"/>
      <c r="O25" s="892"/>
      <c r="P25" s="892"/>
      <c r="Q25" s="892"/>
      <c r="R25" s="154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34"/>
      <c r="AO25" s="889">
        <v>0</v>
      </c>
      <c r="AP25" s="890"/>
      <c r="AQ25" s="890"/>
      <c r="AR25" s="890"/>
      <c r="AS25" s="890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3">
        <v>0</v>
      </c>
      <c r="O26" s="894"/>
      <c r="P26" s="894"/>
      <c r="Q26" s="894"/>
      <c r="R26" s="155"/>
      <c r="S26" s="805">
        <f>IF(AO25=0,IF(G26&gt;0,"皆増",0),IF(G26=0,"皆減",ROUND((G26-AO25)/AO25*100,1)))</f>
        <v>0</v>
      </c>
      <c r="T26" s="806"/>
      <c r="U26" s="346" t="s">
        <v>50</v>
      </c>
      <c r="V26" s="347"/>
      <c r="W26" s="347"/>
      <c r="X26" s="347"/>
      <c r="Y26" s="348"/>
      <c r="Z26" s="825">
        <v>2225341</v>
      </c>
      <c r="AA26" s="826"/>
      <c r="AB26" s="826"/>
      <c r="AC26" s="826"/>
      <c r="AD26" s="62"/>
      <c r="AE26" s="56" t="s">
        <v>18</v>
      </c>
      <c r="AF26" s="909">
        <v>1211837</v>
      </c>
      <c r="AG26" s="910"/>
      <c r="AH26" s="910"/>
      <c r="AI26" s="910"/>
      <c r="AJ26" s="135"/>
      <c r="AK26" s="132" t="s">
        <v>18</v>
      </c>
      <c r="AL26" s="43"/>
      <c r="AO26" s="891"/>
      <c r="AP26" s="892"/>
      <c r="AQ26" s="892"/>
      <c r="AR26" s="892"/>
      <c r="AS26" s="892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1"/>
      <c r="O27" s="892"/>
      <c r="P27" s="892"/>
      <c r="Q27" s="892"/>
      <c r="R27" s="154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46"/>
      <c r="AO27" s="893">
        <f>AO19+AO21+AO23-AO25</f>
        <v>1566100</v>
      </c>
      <c r="AP27" s="894"/>
      <c r="AQ27" s="894"/>
      <c r="AR27" s="894"/>
      <c r="AS27" s="894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9">
        <v>1566100</v>
      </c>
      <c r="O28" s="890"/>
      <c r="P28" s="890"/>
      <c r="Q28" s="890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7"/>
      <c r="AP28" s="918"/>
      <c r="AQ28" s="918"/>
      <c r="AR28" s="918"/>
      <c r="AS28" s="918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1"/>
      <c r="O29" s="892"/>
      <c r="P29" s="892"/>
      <c r="Q29" s="892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46</v>
      </c>
      <c r="I34" s="829"/>
      <c r="J34" s="829"/>
      <c r="K34" s="829"/>
      <c r="L34" s="44" t="s">
        <v>58</v>
      </c>
      <c r="M34" s="45"/>
      <c r="N34" s="156"/>
      <c r="O34" s="921" t="s">
        <v>33</v>
      </c>
      <c r="P34" s="921"/>
      <c r="Q34" s="921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158" t="s">
        <v>60</v>
      </c>
      <c r="O35" s="922">
        <v>11.25</v>
      </c>
      <c r="P35" s="922"/>
      <c r="Q35" s="922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46</v>
      </c>
      <c r="I36" s="829"/>
      <c r="J36" s="829"/>
      <c r="K36" s="829"/>
      <c r="L36" s="44" t="s">
        <v>58</v>
      </c>
      <c r="M36" s="45"/>
      <c r="N36" s="156"/>
      <c r="O36" s="921" t="s">
        <v>46</v>
      </c>
      <c r="P36" s="921"/>
      <c r="Q36" s="921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60" t="s">
        <v>60</v>
      </c>
      <c r="O37" s="923">
        <v>16.25</v>
      </c>
      <c r="P37" s="923"/>
      <c r="Q37" s="923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30289201</v>
      </c>
      <c r="Y43" s="325"/>
      <c r="Z43" s="547"/>
      <c r="AA43" s="930">
        <v>5674538</v>
      </c>
      <c r="AB43" s="931"/>
      <c r="AC43" s="932"/>
      <c r="AD43" s="832">
        <v>14907718</v>
      </c>
      <c r="AE43" s="833"/>
      <c r="AF43" s="833"/>
      <c r="AG43" s="834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7">
        <v>297794</v>
      </c>
      <c r="I44" s="848"/>
      <c r="J44" s="848"/>
      <c r="K44" s="849"/>
      <c r="L44" s="528">
        <v>123</v>
      </c>
      <c r="M44" s="529"/>
      <c r="N44" s="50"/>
      <c r="O44" s="897">
        <v>2524</v>
      </c>
      <c r="P44" s="898"/>
      <c r="Q44" s="354">
        <v>301781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1">
        <v>292572</v>
      </c>
      <c r="I45" s="852"/>
      <c r="J45" s="852"/>
      <c r="K45" s="853"/>
      <c r="L45" s="567">
        <v>3</v>
      </c>
      <c r="M45" s="568"/>
      <c r="N45" s="50"/>
      <c r="O45" s="938">
        <v>276</v>
      </c>
      <c r="P45" s="939"/>
      <c r="Q45" s="854">
        <v>295897</v>
      </c>
      <c r="R45" s="855"/>
      <c r="S45" s="856"/>
      <c r="T45" s="476"/>
      <c r="U45" s="586" t="s">
        <v>96</v>
      </c>
      <c r="V45" s="556" t="s">
        <v>81</v>
      </c>
      <c r="W45" s="557"/>
      <c r="X45" s="924">
        <v>2317761</v>
      </c>
      <c r="Y45" s="925"/>
      <c r="Z45" s="926"/>
      <c r="AA45" s="924">
        <v>104438</v>
      </c>
      <c r="AB45" s="925"/>
      <c r="AC45" s="926"/>
      <c r="AD45" s="924">
        <v>2213962</v>
      </c>
      <c r="AE45" s="925"/>
      <c r="AF45" s="925"/>
      <c r="AG45" s="926"/>
      <c r="AH45" s="924">
        <v>4636161</v>
      </c>
      <c r="AI45" s="925"/>
      <c r="AJ45" s="925"/>
      <c r="AK45" s="933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8">
        <v>316090</v>
      </c>
      <c r="I46" s="829"/>
      <c r="J46" s="829"/>
      <c r="K46" s="859"/>
      <c r="L46" s="549">
        <v>7</v>
      </c>
      <c r="M46" s="550"/>
      <c r="N46" s="121"/>
      <c r="O46" s="895">
        <v>68</v>
      </c>
      <c r="P46" s="896"/>
      <c r="Q46" s="352">
        <v>319978</v>
      </c>
      <c r="R46" s="353"/>
      <c r="S46" s="857"/>
      <c r="T46" s="476"/>
      <c r="U46" s="587"/>
      <c r="V46" s="558"/>
      <c r="W46" s="559"/>
      <c r="X46" s="927"/>
      <c r="Y46" s="928"/>
      <c r="Z46" s="929"/>
      <c r="AA46" s="927"/>
      <c r="AB46" s="928"/>
      <c r="AC46" s="929"/>
      <c r="AD46" s="927"/>
      <c r="AE46" s="928"/>
      <c r="AF46" s="928"/>
      <c r="AG46" s="929"/>
      <c r="AH46" s="927"/>
      <c r="AI46" s="928"/>
      <c r="AJ46" s="928"/>
      <c r="AK46" s="934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935">
        <v>0</v>
      </c>
      <c r="Y47" s="936"/>
      <c r="Z47" s="937"/>
      <c r="AA47" s="935">
        <v>0</v>
      </c>
      <c r="AB47" s="936"/>
      <c r="AC47" s="937"/>
      <c r="AD47" s="935">
        <v>65948</v>
      </c>
      <c r="AE47" s="936"/>
      <c r="AF47" s="936"/>
      <c r="AG47" s="937"/>
      <c r="AH47" s="935">
        <v>65948</v>
      </c>
      <c r="AI47" s="936"/>
      <c r="AJ47" s="936"/>
      <c r="AK47" s="942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927"/>
      <c r="Y48" s="928"/>
      <c r="Z48" s="929"/>
      <c r="AA48" s="927"/>
      <c r="AB48" s="928"/>
      <c r="AC48" s="929"/>
      <c r="AD48" s="927"/>
      <c r="AE48" s="928"/>
      <c r="AF48" s="928"/>
      <c r="AG48" s="929"/>
      <c r="AH48" s="927"/>
      <c r="AI48" s="928"/>
      <c r="AJ48" s="928"/>
      <c r="AK48" s="934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1">
        <v>298302</v>
      </c>
      <c r="I49" s="852"/>
      <c r="J49" s="852"/>
      <c r="K49" s="853"/>
      <c r="L49" s="577">
        <f>L44+L46+L48</f>
        <v>130</v>
      </c>
      <c r="M49" s="578"/>
      <c r="N49" s="50"/>
      <c r="O49" s="938">
        <f>O44+O46+O48</f>
        <v>2592</v>
      </c>
      <c r="P49" s="939"/>
      <c r="Q49" s="854">
        <v>302258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8">
        <v>285416</v>
      </c>
      <c r="I50" s="829"/>
      <c r="J50" s="829"/>
      <c r="K50" s="859"/>
      <c r="L50" s="549">
        <v>8</v>
      </c>
      <c r="M50" s="550"/>
      <c r="N50" s="121"/>
      <c r="O50" s="895">
        <v>163</v>
      </c>
      <c r="P50" s="896"/>
      <c r="Q50" s="352">
        <v>289053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6">
        <f>AD43+AD45-AD47+AD49</f>
        <v>17055733</v>
      </c>
      <c r="AE51" s="867"/>
      <c r="AF51" s="867"/>
      <c r="AG51" s="868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3">
        <v>297558</v>
      </c>
      <c r="I52" s="864"/>
      <c r="J52" s="864"/>
      <c r="K52" s="865"/>
      <c r="L52" s="623">
        <f>L49+L50</f>
        <v>138</v>
      </c>
      <c r="M52" s="624"/>
      <c r="N52" s="102"/>
      <c r="O52" s="940">
        <f>O49+O50</f>
        <v>2755</v>
      </c>
      <c r="P52" s="941"/>
      <c r="Q52" s="860">
        <v>301477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97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5">
        <v>5.8</v>
      </c>
      <c r="T10" s="806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5">
        <v>5.9</v>
      </c>
      <c r="T12" s="806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5">
        <v>3.2</v>
      </c>
      <c r="T14" s="806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5">
        <v>13.3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5">
        <v>3.1</v>
      </c>
      <c r="T18" s="806"/>
      <c r="U18" s="343" t="s">
        <v>37</v>
      </c>
      <c r="V18" s="344"/>
      <c r="W18" s="344"/>
      <c r="X18" s="344"/>
      <c r="Y18" s="336"/>
      <c r="Z18" s="811">
        <v>0.47</v>
      </c>
      <c r="AA18" s="812"/>
      <c r="AB18" s="812"/>
      <c r="AC18" s="812"/>
      <c r="AD18" s="812"/>
      <c r="AE18" s="813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7</v>
      </c>
      <c r="AB20" s="821"/>
      <c r="AC20" s="821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5">
        <v>276.5</v>
      </c>
      <c r="T22" s="806"/>
      <c r="U22" s="346" t="s">
        <v>43</v>
      </c>
      <c r="V22" s="347"/>
      <c r="W22" s="347"/>
      <c r="X22" s="347"/>
      <c r="Y22" s="348"/>
      <c r="Z22" s="67"/>
      <c r="AA22" s="823">
        <v>84.3</v>
      </c>
      <c r="AB22" s="823"/>
      <c r="AC22" s="823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>
        <v>0</v>
      </c>
      <c r="T24" s="806"/>
      <c r="U24" s="346" t="s">
        <v>47</v>
      </c>
      <c r="V24" s="347"/>
      <c r="W24" s="347"/>
      <c r="X24" s="347"/>
      <c r="Y24" s="348"/>
      <c r="Z24" s="825">
        <v>12200545</v>
      </c>
      <c r="AA24" s="826"/>
      <c r="AB24" s="826"/>
      <c r="AC24" s="826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">
        <v>98</v>
      </c>
      <c r="T26" s="806"/>
      <c r="U26" s="346" t="s">
        <v>50</v>
      </c>
      <c r="V26" s="347"/>
      <c r="W26" s="347"/>
      <c r="X26" s="347"/>
      <c r="Y26" s="348"/>
      <c r="Z26" s="825">
        <v>4375617</v>
      </c>
      <c r="AA26" s="826"/>
      <c r="AB26" s="826"/>
      <c r="AC26" s="826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10038348</v>
      </c>
      <c r="Y43" s="325"/>
      <c r="Z43" s="547"/>
      <c r="AA43" s="930">
        <v>6282857</v>
      </c>
      <c r="AB43" s="931"/>
      <c r="AC43" s="932"/>
      <c r="AD43" s="832">
        <v>29398654</v>
      </c>
      <c r="AE43" s="833"/>
      <c r="AF43" s="833"/>
      <c r="AG43" s="834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7">
        <v>291997</v>
      </c>
      <c r="I44" s="848"/>
      <c r="J44" s="848"/>
      <c r="K44" s="849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1">
        <v>296414</v>
      </c>
      <c r="I45" s="852"/>
      <c r="J45" s="852"/>
      <c r="K45" s="853"/>
      <c r="L45" s="567">
        <v>0</v>
      </c>
      <c r="M45" s="568"/>
      <c r="N45" s="50"/>
      <c r="O45" s="854">
        <v>105</v>
      </c>
      <c r="P45" s="855"/>
      <c r="Q45" s="854">
        <v>300702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8">
        <v>328386</v>
      </c>
      <c r="I46" s="829"/>
      <c r="J46" s="829"/>
      <c r="K46" s="859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8">
        <v>800000</v>
      </c>
      <c r="AB47" s="829"/>
      <c r="AC47" s="859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847"/>
      <c r="AB48" s="848"/>
      <c r="AC48" s="84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1">
        <v>293238</v>
      </c>
      <c r="I49" s="852"/>
      <c r="J49" s="852"/>
      <c r="K49" s="853"/>
      <c r="L49" s="577">
        <f>L44+L46+L48</f>
        <v>95</v>
      </c>
      <c r="M49" s="578"/>
      <c r="N49" s="50"/>
      <c r="O49" s="854">
        <f>O44+O46+O48</f>
        <v>1738</v>
      </c>
      <c r="P49" s="855"/>
      <c r="Q49" s="854">
        <v>296793</v>
      </c>
      <c r="R49" s="855"/>
      <c r="S49" s="856"/>
      <c r="T49" s="476"/>
      <c r="U49" s="587"/>
      <c r="V49" s="608" t="s">
        <v>86</v>
      </c>
      <c r="W49" s="609"/>
      <c r="X49" s="935">
        <v>0</v>
      </c>
      <c r="Y49" s="936"/>
      <c r="Z49" s="937"/>
      <c r="AA49" s="935">
        <v>0</v>
      </c>
      <c r="AB49" s="936"/>
      <c r="AC49" s="937"/>
      <c r="AD49" s="935">
        <v>0</v>
      </c>
      <c r="AE49" s="936"/>
      <c r="AF49" s="936"/>
      <c r="AG49" s="937"/>
      <c r="AH49" s="924">
        <f>X49+AA49+AD49</f>
        <v>0</v>
      </c>
      <c r="AI49" s="925"/>
      <c r="AJ49" s="925"/>
      <c r="AK49" s="933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8">
        <v>283311</v>
      </c>
      <c r="I50" s="829"/>
      <c r="J50" s="829"/>
      <c r="K50" s="859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7"/>
      <c r="T50" s="476"/>
      <c r="U50" s="588"/>
      <c r="V50" s="610"/>
      <c r="W50" s="611"/>
      <c r="X50" s="927"/>
      <c r="Y50" s="928"/>
      <c r="Z50" s="929"/>
      <c r="AA50" s="927"/>
      <c r="AB50" s="928"/>
      <c r="AC50" s="929"/>
      <c r="AD50" s="927"/>
      <c r="AE50" s="928"/>
      <c r="AF50" s="928"/>
      <c r="AG50" s="929"/>
      <c r="AH50" s="927"/>
      <c r="AI50" s="928"/>
      <c r="AJ50" s="928"/>
      <c r="AK50" s="934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3">
        <v>292707</v>
      </c>
      <c r="I52" s="864"/>
      <c r="J52" s="864"/>
      <c r="K52" s="865"/>
      <c r="L52" s="623">
        <f>L49+L50</f>
        <v>100</v>
      </c>
      <c r="M52" s="624"/>
      <c r="N52" s="102"/>
      <c r="O52" s="860">
        <f>O49+O50</f>
        <v>1837</v>
      </c>
      <c r="P52" s="861"/>
      <c r="Q52" s="860">
        <v>296165</v>
      </c>
      <c r="R52" s="861"/>
      <c r="S52" s="862"/>
      <c r="T52" s="477"/>
      <c r="U52" s="873"/>
      <c r="V52" s="874"/>
      <c r="W52" s="87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4" t="s">
        <v>99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6" t="s">
        <v>5</v>
      </c>
      <c r="C5" s="877"/>
      <c r="D5" s="878">
        <v>563997</v>
      </c>
      <c r="E5" s="878"/>
      <c r="F5" s="878"/>
      <c r="G5" s="878"/>
      <c r="H5" s="878"/>
      <c r="I5" s="147" t="s">
        <v>6</v>
      </c>
      <c r="J5" s="879">
        <v>34.06</v>
      </c>
      <c r="K5" s="880"/>
      <c r="L5" s="880"/>
      <c r="M5" s="880"/>
      <c r="N5" s="148" t="s">
        <v>7</v>
      </c>
      <c r="O5" s="881">
        <v>16559</v>
      </c>
      <c r="P5" s="878"/>
      <c r="Q5" s="878"/>
      <c r="R5" s="878"/>
      <c r="S5" s="878"/>
      <c r="T5" s="878"/>
      <c r="U5" s="147" t="s">
        <v>6</v>
      </c>
      <c r="V5" s="881">
        <v>563997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2" t="s">
        <v>9</v>
      </c>
      <c r="C6" s="883"/>
      <c r="D6" s="884">
        <v>549569</v>
      </c>
      <c r="E6" s="884"/>
      <c r="F6" s="884"/>
      <c r="G6" s="884"/>
      <c r="H6" s="884"/>
      <c r="I6" s="150" t="s">
        <v>6</v>
      </c>
      <c r="J6" s="885">
        <v>34.020000000000003</v>
      </c>
      <c r="K6" s="886"/>
      <c r="L6" s="886"/>
      <c r="M6" s="886"/>
      <c r="N6" s="151" t="s">
        <v>7</v>
      </c>
      <c r="O6" s="887">
        <v>16154</v>
      </c>
      <c r="P6" s="884"/>
      <c r="Q6" s="884"/>
      <c r="R6" s="884"/>
      <c r="S6" s="884"/>
      <c r="T6" s="884"/>
      <c r="U6" s="150" t="s">
        <v>6</v>
      </c>
      <c r="V6" s="887">
        <v>549569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5">
        <f>IF(N10=0,IF(G10&gt;0,"皆増",0),IF(G10=0,"皆減",ROUND((G10-N10)/N10*100,1)))</f>
        <v>5</v>
      </c>
      <c r="T10" s="806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9">
        <v>109992598</v>
      </c>
      <c r="AG10" s="890"/>
      <c r="AH10" s="890"/>
      <c r="AI10" s="890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5">
        <f>IF(N12=0,IF(G12&gt;0,"皆増",0),IF(G12=0,"皆減",ROUND((G12-N12)/N12*100,1)))</f>
        <v>5.7</v>
      </c>
      <c r="T12" s="806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9">
        <v>67091966</v>
      </c>
      <c r="AG12" s="890"/>
      <c r="AH12" s="890"/>
      <c r="AI12" s="890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5">
        <f>IF(N14=0,IF(G14&gt;0,"皆増",0),IF(G14=0,"皆減",ROUND((G14-N14)/N14*100,1)))</f>
        <v>-11.2</v>
      </c>
      <c r="T14" s="806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9">
        <v>121218340</v>
      </c>
      <c r="AG14" s="890"/>
      <c r="AH14" s="890"/>
      <c r="AI14" s="890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5">
        <f>IF(N16=0,IF(G16&gt;0,"皆増",0),IF(G16=0,"皆減",ROUND((G16-N16)/N16*100,1)))</f>
        <v>-6.3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5">
        <f>IF(N18=0,IF(G18&gt;0,"皆増",0),IF(G18=0,"皆減",ROUND((G18-N18)/N18*100,1)))</f>
        <v>-11.5</v>
      </c>
      <c r="T18" s="806"/>
      <c r="U18" s="343" t="s">
        <v>37</v>
      </c>
      <c r="V18" s="344"/>
      <c r="W18" s="344"/>
      <c r="X18" s="344"/>
      <c r="Y18" s="336"/>
      <c r="Z18" s="811">
        <v>0.61</v>
      </c>
      <c r="AA18" s="812"/>
      <c r="AB18" s="812"/>
      <c r="AC18" s="812"/>
      <c r="AD18" s="812"/>
      <c r="AE18" s="813"/>
      <c r="AF18" s="899">
        <v>0.63</v>
      </c>
      <c r="AG18" s="900"/>
      <c r="AH18" s="900"/>
      <c r="AI18" s="900"/>
      <c r="AJ18" s="900"/>
      <c r="AK18" s="95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5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5.3</v>
      </c>
      <c r="AB20" s="821"/>
      <c r="AC20" s="821"/>
      <c r="AD20" s="68"/>
      <c r="AE20" s="69" t="s">
        <v>19</v>
      </c>
      <c r="AF20" s="138"/>
      <c r="AG20" s="905">
        <v>6.3</v>
      </c>
      <c r="AH20" s="905"/>
      <c r="AI20" s="905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5">
        <f>IF(N22=0,IF(G22&gt;0,"皆増",0),IF(G22=0,"皆減",ROUND((G22-N22)/N22*100,1)))</f>
        <v>-30.8</v>
      </c>
      <c r="T22" s="806"/>
      <c r="U22" s="346" t="s">
        <v>43</v>
      </c>
      <c r="V22" s="347"/>
      <c r="W22" s="347"/>
      <c r="X22" s="347"/>
      <c r="Y22" s="348"/>
      <c r="Z22" s="67"/>
      <c r="AA22" s="823">
        <v>82.1</v>
      </c>
      <c r="AB22" s="823"/>
      <c r="AC22" s="823"/>
      <c r="AD22" s="68"/>
      <c r="AE22" s="69" t="s">
        <v>19</v>
      </c>
      <c r="AF22" s="138"/>
      <c r="AG22" s="907">
        <v>81.7</v>
      </c>
      <c r="AH22" s="907"/>
      <c r="AI22" s="907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825">
        <v>33351016</v>
      </c>
      <c r="AA24" s="826"/>
      <c r="AB24" s="826"/>
      <c r="AC24" s="826"/>
      <c r="AD24" s="62"/>
      <c r="AE24" s="56" t="s">
        <v>18</v>
      </c>
      <c r="AF24" s="909">
        <v>30593974</v>
      </c>
      <c r="AG24" s="910"/>
      <c r="AH24" s="910"/>
      <c r="AI24" s="910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5">
        <f>IF(N26=0,IF(G26&gt;0,"皆増",0),IF(G26=0,"皆減",ROUND((G26-N26)/N26*100,1)))</f>
        <v>2.1</v>
      </c>
      <c r="T26" s="806"/>
      <c r="U26" s="346" t="s">
        <v>50</v>
      </c>
      <c r="V26" s="347"/>
      <c r="W26" s="347"/>
      <c r="X26" s="347"/>
      <c r="Y26" s="348"/>
      <c r="Z26" s="825">
        <v>34155644</v>
      </c>
      <c r="AA26" s="826"/>
      <c r="AB26" s="826"/>
      <c r="AC26" s="826"/>
      <c r="AD26" s="62"/>
      <c r="AE26" s="56" t="s">
        <v>18</v>
      </c>
      <c r="AF26" s="909">
        <v>38966539</v>
      </c>
      <c r="AG26" s="910"/>
      <c r="AH26" s="910"/>
      <c r="AI26" s="910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0">
        <v>-6</v>
      </c>
      <c r="AB34" s="960"/>
      <c r="AC34" s="960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961">
        <v>11.25</v>
      </c>
      <c r="P35" s="961"/>
      <c r="Q35" s="96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962">
        <v>16.25</v>
      </c>
      <c r="P37" s="962"/>
      <c r="Q37" s="962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42501143</v>
      </c>
      <c r="Y43" s="325"/>
      <c r="Z43" s="547"/>
      <c r="AA43" s="963">
        <v>16269</v>
      </c>
      <c r="AB43" s="964"/>
      <c r="AC43" s="965"/>
      <c r="AD43" s="832">
        <v>10427276</v>
      </c>
      <c r="AE43" s="833"/>
      <c r="AF43" s="833"/>
      <c r="AG43" s="834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7">
        <v>300600</v>
      </c>
      <c r="I44" s="848"/>
      <c r="J44" s="848"/>
      <c r="K44" s="849"/>
      <c r="L44" s="528">
        <v>171</v>
      </c>
      <c r="M44" s="529"/>
      <c r="N44" s="50"/>
      <c r="O44" s="897">
        <v>3260</v>
      </c>
      <c r="P44" s="898"/>
      <c r="Q44" s="354">
        <v>308200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966"/>
      <c r="AB44" s="967"/>
      <c r="AC44" s="96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1">
        <v>303600</v>
      </c>
      <c r="I45" s="852"/>
      <c r="J45" s="852"/>
      <c r="K45" s="853"/>
      <c r="L45" s="567">
        <v>0</v>
      </c>
      <c r="M45" s="568"/>
      <c r="N45" s="50"/>
      <c r="O45" s="938">
        <v>368</v>
      </c>
      <c r="P45" s="939"/>
      <c r="Q45" s="854">
        <v>307900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4">
        <v>1011</v>
      </c>
      <c r="AB45" s="925"/>
      <c r="AC45" s="926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8">
        <v>336400</v>
      </c>
      <c r="I46" s="829"/>
      <c r="J46" s="829"/>
      <c r="K46" s="859"/>
      <c r="L46" s="549">
        <v>7</v>
      </c>
      <c r="M46" s="550"/>
      <c r="N46" s="121"/>
      <c r="O46" s="895">
        <v>102</v>
      </c>
      <c r="P46" s="896"/>
      <c r="Q46" s="352">
        <v>336300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927"/>
      <c r="AB46" s="928"/>
      <c r="AC46" s="929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5">
        <v>0</v>
      </c>
      <c r="AB47" s="936"/>
      <c r="AC47" s="937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927"/>
      <c r="AB48" s="928"/>
      <c r="AC48" s="92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1">
        <v>301700</v>
      </c>
      <c r="I49" s="852"/>
      <c r="J49" s="852"/>
      <c r="K49" s="853"/>
      <c r="L49" s="577">
        <f>L44+L46+L48</f>
        <v>178</v>
      </c>
      <c r="M49" s="578"/>
      <c r="N49" s="50"/>
      <c r="O49" s="938">
        <f>O44+O46+O48</f>
        <v>3362</v>
      </c>
      <c r="P49" s="939"/>
      <c r="Q49" s="854">
        <v>309100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935">
        <v>0</v>
      </c>
      <c r="AB49" s="936"/>
      <c r="AC49" s="937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8">
        <v>314200</v>
      </c>
      <c r="I50" s="829"/>
      <c r="J50" s="829"/>
      <c r="K50" s="859"/>
      <c r="L50" s="549">
        <v>1</v>
      </c>
      <c r="M50" s="550"/>
      <c r="N50" s="121"/>
      <c r="O50" s="895">
        <v>106</v>
      </c>
      <c r="P50" s="896"/>
      <c r="Q50" s="352">
        <v>312200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927"/>
      <c r="AB50" s="928"/>
      <c r="AC50" s="929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45806385</v>
      </c>
      <c r="Y51" s="603"/>
      <c r="Z51" s="604"/>
      <c r="AA51" s="943">
        <f>AA43+AA45-AA47+AA49</f>
        <v>17280</v>
      </c>
      <c r="AB51" s="944"/>
      <c r="AC51" s="945"/>
      <c r="AD51" s="866">
        <f>AD43+AD45-AD47+AD49</f>
        <v>12111012</v>
      </c>
      <c r="AE51" s="867"/>
      <c r="AF51" s="867"/>
      <c r="AG51" s="868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3">
        <v>302100</v>
      </c>
      <c r="I52" s="864"/>
      <c r="J52" s="864"/>
      <c r="K52" s="865"/>
      <c r="L52" s="623">
        <f>L49+L50</f>
        <v>179</v>
      </c>
      <c r="M52" s="624"/>
      <c r="N52" s="102"/>
      <c r="O52" s="940">
        <f>O49+O50</f>
        <v>3468</v>
      </c>
      <c r="P52" s="941"/>
      <c r="Q52" s="860">
        <v>309100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946"/>
      <c r="AB52" s="947"/>
      <c r="AC52" s="948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1" t="s">
        <v>105</v>
      </c>
      <c r="C2" s="971"/>
      <c r="D2" s="971"/>
      <c r="E2" s="9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33</v>
      </c>
      <c r="E5" s="855"/>
      <c r="F5" s="855"/>
      <c r="G5" s="855"/>
      <c r="H5" s="855"/>
      <c r="I5" s="11" t="s">
        <v>6</v>
      </c>
      <c r="J5" s="977" t="s">
        <v>33</v>
      </c>
      <c r="K5" s="978"/>
      <c r="L5" s="978"/>
      <c r="M5" s="978"/>
      <c r="N5" s="12" t="s">
        <v>7</v>
      </c>
      <c r="O5" s="854" t="s">
        <v>33</v>
      </c>
      <c r="P5" s="855"/>
      <c r="Q5" s="855"/>
      <c r="R5" s="855"/>
      <c r="S5" s="855"/>
      <c r="T5" s="855"/>
      <c r="U5" s="11" t="s">
        <v>6</v>
      </c>
      <c r="V5" s="854" t="s">
        <v>33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33</v>
      </c>
      <c r="E6" s="861"/>
      <c r="F6" s="861"/>
      <c r="G6" s="861"/>
      <c r="H6" s="861"/>
      <c r="I6" s="17" t="s">
        <v>6</v>
      </c>
      <c r="J6" s="975" t="s">
        <v>33</v>
      </c>
      <c r="K6" s="976"/>
      <c r="L6" s="976"/>
      <c r="M6" s="976"/>
      <c r="N6" s="18" t="s">
        <v>7</v>
      </c>
      <c r="O6" s="860" t="s">
        <v>33</v>
      </c>
      <c r="P6" s="861"/>
      <c r="Q6" s="861"/>
      <c r="R6" s="861"/>
      <c r="S6" s="861"/>
      <c r="T6" s="861"/>
      <c r="U6" s="17" t="s">
        <v>6</v>
      </c>
      <c r="V6" s="860" t="s">
        <v>33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46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669057</v>
      </c>
      <c r="H10" s="988"/>
      <c r="I10" s="988"/>
      <c r="J10" s="988"/>
      <c r="K10" s="988"/>
      <c r="L10" s="44"/>
      <c r="M10" s="45"/>
      <c r="N10" s="303">
        <v>892870</v>
      </c>
      <c r="O10" s="304"/>
      <c r="P10" s="304"/>
      <c r="Q10" s="304"/>
      <c r="R10" s="20"/>
      <c r="S10" s="805">
        <v>-25.1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591128</v>
      </c>
      <c r="H12" s="988"/>
      <c r="I12" s="988"/>
      <c r="J12" s="988"/>
      <c r="K12" s="988"/>
      <c r="L12" s="44"/>
      <c r="M12" s="45"/>
      <c r="N12" s="303">
        <v>819797</v>
      </c>
      <c r="O12" s="304"/>
      <c r="P12" s="304"/>
      <c r="Q12" s="304"/>
      <c r="R12" s="20"/>
      <c r="S12" s="991">
        <v>-27.9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3">
        <v>77929</v>
      </c>
      <c r="H14" s="994"/>
      <c r="I14" s="994"/>
      <c r="J14" s="994"/>
      <c r="K14" s="994"/>
      <c r="L14" s="44"/>
      <c r="M14" s="45"/>
      <c r="N14" s="337">
        <v>73073</v>
      </c>
      <c r="O14" s="338"/>
      <c r="P14" s="338"/>
      <c r="Q14" s="338"/>
      <c r="R14" s="61"/>
      <c r="S14" s="991">
        <v>6.6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5"/>
      <c r="H15" s="996"/>
      <c r="I15" s="996"/>
      <c r="J15" s="996"/>
      <c r="K15" s="996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0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>
        <v>0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3">
        <v>77929</v>
      </c>
      <c r="H18" s="994"/>
      <c r="I18" s="994"/>
      <c r="J18" s="994"/>
      <c r="K18" s="994"/>
      <c r="L18" s="44"/>
      <c r="M18" s="45"/>
      <c r="N18" s="337">
        <v>73073</v>
      </c>
      <c r="O18" s="338"/>
      <c r="P18" s="338"/>
      <c r="Q18" s="338"/>
      <c r="R18" s="61"/>
      <c r="S18" s="991">
        <v>6.6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5"/>
      <c r="H19" s="996"/>
      <c r="I19" s="996"/>
      <c r="J19" s="996"/>
      <c r="K19" s="996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4855</v>
      </c>
      <c r="H20" s="988"/>
      <c r="I20" s="988"/>
      <c r="J20" s="988"/>
      <c r="K20" s="988"/>
      <c r="L20" s="44"/>
      <c r="M20" s="45"/>
      <c r="N20" s="303">
        <v>18834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0</v>
      </c>
      <c r="H22" s="988"/>
      <c r="I22" s="988"/>
      <c r="J22" s="988"/>
      <c r="K22" s="988"/>
      <c r="L22" s="44"/>
      <c r="M22" s="45"/>
      <c r="N22" s="303">
        <v>0</v>
      </c>
      <c r="O22" s="304"/>
      <c r="P22" s="304"/>
      <c r="Q22" s="304"/>
      <c r="R22" s="20"/>
      <c r="S22" s="805" t="s">
        <v>90</v>
      </c>
      <c r="T22" s="806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0</v>
      </c>
      <c r="AA24" s="1012"/>
      <c r="AB24" s="1012"/>
      <c r="AC24" s="1012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0</v>
      </c>
      <c r="H26" s="988"/>
      <c r="I26" s="988"/>
      <c r="J26" s="988"/>
      <c r="K26" s="988"/>
      <c r="L26" s="44"/>
      <c r="M26" s="45"/>
      <c r="N26" s="303">
        <v>0</v>
      </c>
      <c r="O26" s="304"/>
      <c r="P26" s="304"/>
      <c r="Q26" s="304"/>
      <c r="R26" s="20"/>
      <c r="S26" s="805" t="s">
        <v>90</v>
      </c>
      <c r="T26" s="806"/>
      <c r="U26" s="346" t="s">
        <v>50</v>
      </c>
      <c r="V26" s="347"/>
      <c r="W26" s="347"/>
      <c r="X26" s="347"/>
      <c r="Y26" s="348"/>
      <c r="Z26" s="1015" t="s">
        <v>33</v>
      </c>
      <c r="AA26" s="1016"/>
      <c r="AB26" s="1016"/>
      <c r="AC26" s="1016"/>
      <c r="AD26" s="62"/>
      <c r="AE26" s="56" t="s">
        <v>18</v>
      </c>
      <c r="AF26" s="1019" t="s">
        <v>33</v>
      </c>
      <c r="AG26" s="1020"/>
      <c r="AH26" s="1020"/>
      <c r="AI26" s="1020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1017"/>
      <c r="AA27" s="1018"/>
      <c r="AB27" s="1018"/>
      <c r="AC27" s="1018"/>
      <c r="AD27" s="79"/>
      <c r="AE27" s="80"/>
      <c r="AF27" s="1021"/>
      <c r="AG27" s="1022"/>
      <c r="AH27" s="1022"/>
      <c r="AI27" s="1022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3">
        <v>4855</v>
      </c>
      <c r="H28" s="994"/>
      <c r="I28" s="994"/>
      <c r="J28" s="994"/>
      <c r="K28" s="994"/>
      <c r="L28" s="44"/>
      <c r="M28" s="45"/>
      <c r="N28" s="337">
        <v>18834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3"/>
      <c r="H29" s="1024"/>
      <c r="I29" s="1024"/>
      <c r="J29" s="1024"/>
      <c r="K29" s="1024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/>
      <c r="AG35" s="172" t="s">
        <v>103</v>
      </c>
      <c r="AH35" s="1040" t="s">
        <v>33</v>
      </c>
      <c r="AI35" s="1040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173" t="s">
        <v>103</v>
      </c>
      <c r="AH37" s="1044" t="s">
        <v>33</v>
      </c>
      <c r="AI37" s="1044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0</v>
      </c>
      <c r="Y43" s="325"/>
      <c r="Z43" s="547"/>
      <c r="AA43" s="930" t="s">
        <v>33</v>
      </c>
      <c r="AB43" s="931"/>
      <c r="AC43" s="932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4</v>
      </c>
      <c r="F44" s="990"/>
      <c r="G44" s="50"/>
      <c r="H44" s="981">
        <v>376050</v>
      </c>
      <c r="I44" s="982"/>
      <c r="J44" s="982"/>
      <c r="K44" s="1051"/>
      <c r="L44" s="989">
        <v>0</v>
      </c>
      <c r="M44" s="990"/>
      <c r="N44" s="50"/>
      <c r="O44" s="354">
        <v>4</v>
      </c>
      <c r="P44" s="355"/>
      <c r="Q44" s="354">
        <v>377550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0</v>
      </c>
      <c r="F45" s="1057"/>
      <c r="G45" s="50"/>
      <c r="H45" s="1077" t="s">
        <v>33</v>
      </c>
      <c r="I45" s="1078"/>
      <c r="J45" s="1078"/>
      <c r="K45" s="1079"/>
      <c r="L45" s="1056">
        <v>0</v>
      </c>
      <c r="M45" s="1057"/>
      <c r="N45" s="50"/>
      <c r="O45" s="854">
        <v>0</v>
      </c>
      <c r="P45" s="855"/>
      <c r="Q45" s="854" t="s">
        <v>33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0</v>
      </c>
      <c r="Y45" s="1046"/>
      <c r="Z45" s="1047"/>
      <c r="AA45" s="1049" t="s">
        <v>33</v>
      </c>
      <c r="AB45" s="1038"/>
      <c r="AC45" s="1050"/>
      <c r="AD45" s="1045">
        <v>158438</v>
      </c>
      <c r="AE45" s="1046"/>
      <c r="AF45" s="1046"/>
      <c r="AG45" s="1047"/>
      <c r="AH45" s="1067">
        <v>158438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9"/>
      <c r="AE46" s="990"/>
      <c r="AF46" s="990"/>
      <c r="AG46" s="1048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0</v>
      </c>
      <c r="Y47" s="1046"/>
      <c r="Z47" s="1047"/>
      <c r="AA47" s="1049" t="s">
        <v>33</v>
      </c>
      <c r="AB47" s="1038"/>
      <c r="AC47" s="1050"/>
      <c r="AD47" s="1045">
        <v>0</v>
      </c>
      <c r="AE47" s="1046"/>
      <c r="AF47" s="1046"/>
      <c r="AG47" s="1047"/>
      <c r="AH47" s="1067">
        <v>0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9"/>
      <c r="AE48" s="990"/>
      <c r="AF48" s="990"/>
      <c r="AG48" s="1048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v>4</v>
      </c>
      <c r="F49" s="1084"/>
      <c r="G49" s="50"/>
      <c r="H49" s="1077">
        <v>376050</v>
      </c>
      <c r="I49" s="1078"/>
      <c r="J49" s="1078"/>
      <c r="K49" s="1079"/>
      <c r="L49" s="1083">
        <v>0</v>
      </c>
      <c r="M49" s="1084"/>
      <c r="N49" s="50"/>
      <c r="O49" s="854">
        <v>4</v>
      </c>
      <c r="P49" s="855"/>
      <c r="Q49" s="854">
        <v>377550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5">
        <v>0</v>
      </c>
      <c r="AE49" s="1046"/>
      <c r="AF49" s="1046"/>
      <c r="AG49" s="1047"/>
      <c r="AH49" s="1067"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9"/>
      <c r="AE50" s="990"/>
      <c r="AF50" s="990"/>
      <c r="AG50" s="1048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v>0</v>
      </c>
      <c r="Y51" s="1068"/>
      <c r="Z51" s="1094"/>
      <c r="AA51" s="1098" t="s">
        <v>33</v>
      </c>
      <c r="AB51" s="1099"/>
      <c r="AC51" s="1100"/>
      <c r="AD51" s="1104">
        <v>291145</v>
      </c>
      <c r="AE51" s="1105"/>
      <c r="AF51" s="1105"/>
      <c r="AG51" s="1106"/>
      <c r="AH51" s="1067">
        <v>291145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v>4</v>
      </c>
      <c r="F52" s="1086"/>
      <c r="G52" s="50"/>
      <c r="H52" s="1091">
        <v>376050</v>
      </c>
      <c r="I52" s="1092"/>
      <c r="J52" s="1092"/>
      <c r="K52" s="1093"/>
      <c r="L52" s="1085">
        <v>0</v>
      </c>
      <c r="M52" s="1086"/>
      <c r="N52" s="50"/>
      <c r="O52" s="860">
        <v>4</v>
      </c>
      <c r="P52" s="861"/>
      <c r="Q52" s="860">
        <v>377550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07"/>
      <c r="AE52" s="1108"/>
      <c r="AF52" s="1108"/>
      <c r="AG52" s="1109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4" t="s">
        <v>104</v>
      </c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46</v>
      </c>
      <c r="E5" s="855"/>
      <c r="F5" s="855"/>
      <c r="G5" s="855"/>
      <c r="H5" s="855"/>
      <c r="I5" s="11" t="s">
        <v>6</v>
      </c>
      <c r="J5" s="977" t="s">
        <v>46</v>
      </c>
      <c r="K5" s="978"/>
      <c r="L5" s="978"/>
      <c r="M5" s="978"/>
      <c r="N5" s="12" t="s">
        <v>7</v>
      </c>
      <c r="O5" s="854" t="s">
        <v>46</v>
      </c>
      <c r="P5" s="855"/>
      <c r="Q5" s="855"/>
      <c r="R5" s="855"/>
      <c r="S5" s="855"/>
      <c r="T5" s="855"/>
      <c r="U5" s="11" t="s">
        <v>6</v>
      </c>
      <c r="V5" s="854" t="s">
        <v>46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46</v>
      </c>
      <c r="E6" s="861"/>
      <c r="F6" s="861"/>
      <c r="G6" s="861"/>
      <c r="H6" s="861"/>
      <c r="I6" s="17" t="s">
        <v>6</v>
      </c>
      <c r="J6" s="975" t="s">
        <v>46</v>
      </c>
      <c r="K6" s="976"/>
      <c r="L6" s="976"/>
      <c r="M6" s="976"/>
      <c r="N6" s="18" t="s">
        <v>7</v>
      </c>
      <c r="O6" s="860" t="s">
        <v>46</v>
      </c>
      <c r="P6" s="861"/>
      <c r="Q6" s="861"/>
      <c r="R6" s="861"/>
      <c r="S6" s="861"/>
      <c r="T6" s="861"/>
      <c r="U6" s="17" t="s">
        <v>6</v>
      </c>
      <c r="V6" s="860" t="s">
        <v>46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33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85568179</v>
      </c>
      <c r="H10" s="988"/>
      <c r="I10" s="988"/>
      <c r="J10" s="988"/>
      <c r="K10" s="988"/>
      <c r="L10" s="44"/>
      <c r="M10" s="45"/>
      <c r="N10" s="303">
        <v>76940053</v>
      </c>
      <c r="O10" s="304"/>
      <c r="P10" s="304"/>
      <c r="Q10" s="304"/>
      <c r="R10" s="20"/>
      <c r="S10" s="805">
        <f>IF(N10=0,IF(G10&gt;0,"皆増",0),IF(G10=0,"皆減",ROUND((G10-N10)/N10*100,1)))</f>
        <v>11.2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81790087</v>
      </c>
      <c r="H12" s="988"/>
      <c r="I12" s="988"/>
      <c r="J12" s="988"/>
      <c r="K12" s="988"/>
      <c r="L12" s="44"/>
      <c r="M12" s="45"/>
      <c r="N12" s="303">
        <v>73165281</v>
      </c>
      <c r="O12" s="304"/>
      <c r="P12" s="304"/>
      <c r="Q12" s="304"/>
      <c r="R12" s="20"/>
      <c r="S12" s="991">
        <f>IF(N12=0,IF(G12&gt;0,"皆増",0),IF(G12=0,"皆減",ROUND((G12-N12)/N12*100,1)))</f>
        <v>11.8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6">
        <f>G10-G12</f>
        <v>3778092</v>
      </c>
      <c r="H14" s="1117"/>
      <c r="I14" s="1117"/>
      <c r="J14" s="1117"/>
      <c r="K14" s="1117"/>
      <c r="L14" s="44"/>
      <c r="M14" s="45"/>
      <c r="N14" s="337">
        <v>3774772</v>
      </c>
      <c r="O14" s="338"/>
      <c r="P14" s="338"/>
      <c r="Q14" s="338"/>
      <c r="R14" s="61"/>
      <c r="S14" s="991">
        <f>IF(N14=0,IF(G14&gt;0,"皆増",0),IF(G14=0,"皆減",ROUND((G14-N14)/N14*100,1)))</f>
        <v>0.1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8"/>
      <c r="H15" s="1119"/>
      <c r="I15" s="1119"/>
      <c r="J15" s="1119"/>
      <c r="K15" s="1119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45192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 t="str">
        <f>IF(N16=0,IF(G16&gt;0,"皆増",0),IF(G16=0,"皆減",ROUND((G16-N16)/N16*100,1)))</f>
        <v>皆増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6">
        <f>G14-G16</f>
        <v>3732900</v>
      </c>
      <c r="H18" s="1117"/>
      <c r="I18" s="1117"/>
      <c r="J18" s="1117"/>
      <c r="K18" s="1117"/>
      <c r="L18" s="44"/>
      <c r="M18" s="45"/>
      <c r="N18" s="337">
        <v>3774772</v>
      </c>
      <c r="O18" s="338"/>
      <c r="P18" s="338"/>
      <c r="Q18" s="338"/>
      <c r="R18" s="61"/>
      <c r="S18" s="991">
        <f>IF(N18=0,IF(G18&gt;0,"皆増",0),IF(G18=0,"皆減",ROUND((G18-N18)/N18*100,1)))</f>
        <v>-1.1000000000000001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8"/>
      <c r="H19" s="1119"/>
      <c r="I19" s="1119"/>
      <c r="J19" s="1119"/>
      <c r="K19" s="1119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-41872</v>
      </c>
      <c r="H20" s="988"/>
      <c r="I20" s="988"/>
      <c r="J20" s="988"/>
      <c r="K20" s="988"/>
      <c r="L20" s="44"/>
      <c r="M20" s="45"/>
      <c r="N20" s="303">
        <v>154044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6000467</v>
      </c>
      <c r="H22" s="988"/>
      <c r="I22" s="988"/>
      <c r="J22" s="988"/>
      <c r="K22" s="988"/>
      <c r="L22" s="44"/>
      <c r="M22" s="45"/>
      <c r="N22" s="303">
        <v>6230000</v>
      </c>
      <c r="O22" s="304"/>
      <c r="P22" s="304"/>
      <c r="Q22" s="304"/>
      <c r="R22" s="20"/>
      <c r="S22" s="991">
        <f>IF(N22=0,IF(G22&gt;0,"皆増",0),IF(G22=0,"皆減",ROUND((G22-N22)/N22*100,1)))</f>
        <v>-3.7</v>
      </c>
      <c r="T22" s="992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46122372</v>
      </c>
      <c r="AA24" s="1012"/>
      <c r="AB24" s="1012"/>
      <c r="AC24" s="1012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8772467</v>
      </c>
      <c r="H26" s="988"/>
      <c r="I26" s="988"/>
      <c r="J26" s="988"/>
      <c r="K26" s="988"/>
      <c r="L26" s="44"/>
      <c r="M26" s="45"/>
      <c r="N26" s="303">
        <v>7300000</v>
      </c>
      <c r="O26" s="304"/>
      <c r="P26" s="304"/>
      <c r="Q26" s="304"/>
      <c r="R26" s="20"/>
      <c r="S26" s="1122">
        <f>IF(N26=0,IF(G26&gt;0,"皆増",0),IF(G26=0,"皆減",ROUND((G26-N26)/N26*100,1)))</f>
        <v>20.2</v>
      </c>
      <c r="T26" s="1123"/>
      <c r="U26" s="346" t="s">
        <v>50</v>
      </c>
      <c r="V26" s="347"/>
      <c r="W26" s="347"/>
      <c r="X26" s="347"/>
      <c r="Y26" s="348"/>
      <c r="Z26" s="1011">
        <v>70357017</v>
      </c>
      <c r="AA26" s="1012"/>
      <c r="AB26" s="1012"/>
      <c r="AC26" s="1012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1124"/>
      <c r="T27" s="1125"/>
      <c r="U27" s="349"/>
      <c r="V27" s="350"/>
      <c r="W27" s="350"/>
      <c r="X27" s="350"/>
      <c r="Y27" s="351"/>
      <c r="Z27" s="1013"/>
      <c r="AA27" s="1014"/>
      <c r="AB27" s="1014"/>
      <c r="AC27" s="1014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6">
        <f>G20+G22+G24-G26</f>
        <v>-2813872</v>
      </c>
      <c r="H28" s="1117"/>
      <c r="I28" s="1117"/>
      <c r="J28" s="1117"/>
      <c r="K28" s="1117"/>
      <c r="L28" s="44"/>
      <c r="M28" s="45"/>
      <c r="N28" s="337">
        <v>-915956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0"/>
      <c r="H29" s="1121"/>
      <c r="I29" s="1121"/>
      <c r="J29" s="1121"/>
      <c r="K29" s="1121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 t="s">
        <v>60</v>
      </c>
      <c r="AG35" s="830" t="s">
        <v>46</v>
      </c>
      <c r="AH35" s="830"/>
      <c r="AI35" s="830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38320000</v>
      </c>
      <c r="Y43" s="325"/>
      <c r="Z43" s="547"/>
      <c r="AA43" s="930" t="s">
        <v>33</v>
      </c>
      <c r="AB43" s="931"/>
      <c r="AC43" s="932"/>
      <c r="AD43" s="930" t="s">
        <v>33</v>
      </c>
      <c r="AE43" s="931"/>
      <c r="AF43" s="931"/>
      <c r="AG43" s="932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1150</v>
      </c>
      <c r="F44" s="990"/>
      <c r="G44" s="50"/>
      <c r="H44" s="981">
        <v>296900</v>
      </c>
      <c r="I44" s="982"/>
      <c r="J44" s="982"/>
      <c r="K44" s="1051"/>
      <c r="L44" s="989">
        <v>57</v>
      </c>
      <c r="M44" s="990"/>
      <c r="N44" s="50"/>
      <c r="O44" s="354">
        <v>1129</v>
      </c>
      <c r="P44" s="355"/>
      <c r="Q44" s="354">
        <v>300500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340</v>
      </c>
      <c r="F45" s="1057"/>
      <c r="G45" s="50"/>
      <c r="H45" s="1077">
        <v>294200</v>
      </c>
      <c r="I45" s="1078"/>
      <c r="J45" s="1078"/>
      <c r="K45" s="1079"/>
      <c r="L45" s="1056">
        <v>4</v>
      </c>
      <c r="M45" s="1057"/>
      <c r="N45" s="50"/>
      <c r="O45" s="854">
        <v>341</v>
      </c>
      <c r="P45" s="855"/>
      <c r="Q45" s="854">
        <v>297800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6000467</v>
      </c>
      <c r="Y45" s="1046"/>
      <c r="Z45" s="1047"/>
      <c r="AA45" s="1049" t="s">
        <v>33</v>
      </c>
      <c r="AB45" s="1038"/>
      <c r="AC45" s="1050"/>
      <c r="AD45" s="1049" t="s">
        <v>33</v>
      </c>
      <c r="AE45" s="1038"/>
      <c r="AF45" s="1038"/>
      <c r="AG45" s="1050"/>
      <c r="AH45" s="1067">
        <f>SUM(X45:AG46)</f>
        <v>6000467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1"/>
      <c r="AE46" s="982"/>
      <c r="AF46" s="982"/>
      <c r="AG46" s="1051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8772467</v>
      </c>
      <c r="Y47" s="1046"/>
      <c r="Z47" s="1047"/>
      <c r="AA47" s="1049" t="s">
        <v>33</v>
      </c>
      <c r="AB47" s="1038"/>
      <c r="AC47" s="1050"/>
      <c r="AD47" s="1049" t="s">
        <v>33</v>
      </c>
      <c r="AE47" s="1038"/>
      <c r="AF47" s="1038"/>
      <c r="AG47" s="1050"/>
      <c r="AH47" s="1067">
        <f>SUM(X47:AG48)</f>
        <v>8772467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1"/>
      <c r="AE48" s="982"/>
      <c r="AF48" s="982"/>
      <c r="AG48" s="1051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f>E44+E46+E48</f>
        <v>1150</v>
      </c>
      <c r="F49" s="1084"/>
      <c r="G49" s="50"/>
      <c r="H49" s="1077">
        <v>296900</v>
      </c>
      <c r="I49" s="1078"/>
      <c r="J49" s="1078"/>
      <c r="K49" s="1079"/>
      <c r="L49" s="1083">
        <f>L44+L46+L48</f>
        <v>57</v>
      </c>
      <c r="M49" s="1084"/>
      <c r="N49" s="50"/>
      <c r="O49" s="854">
        <v>1129</v>
      </c>
      <c r="P49" s="855"/>
      <c r="Q49" s="854">
        <v>300500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9" t="s">
        <v>33</v>
      </c>
      <c r="AE49" s="1038"/>
      <c r="AF49" s="1038"/>
      <c r="AG49" s="1050"/>
      <c r="AH49" s="1067">
        <f>SUM(X49:AG50)</f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1"/>
      <c r="AE50" s="982"/>
      <c r="AF50" s="982"/>
      <c r="AG50" s="1051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f>X43+X45-X47+X49</f>
        <v>35548000</v>
      </c>
      <c r="Y51" s="1068"/>
      <c r="Z51" s="1094"/>
      <c r="AA51" s="1098" t="s">
        <v>33</v>
      </c>
      <c r="AB51" s="1099"/>
      <c r="AC51" s="1100"/>
      <c r="AD51" s="1126" t="s">
        <v>33</v>
      </c>
      <c r="AE51" s="1127"/>
      <c r="AF51" s="1127"/>
      <c r="AG51" s="1128"/>
      <c r="AH51" s="1067">
        <f>AH43+AH45-AH47+AH49</f>
        <v>35548000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f>E49+E50</f>
        <v>1150</v>
      </c>
      <c r="F52" s="1086"/>
      <c r="G52" s="50"/>
      <c r="H52" s="1091">
        <v>296900</v>
      </c>
      <c r="I52" s="1092"/>
      <c r="J52" s="1092"/>
      <c r="K52" s="1093"/>
      <c r="L52" s="1085">
        <f>L49+L50</f>
        <v>57</v>
      </c>
      <c r="M52" s="1086"/>
      <c r="N52" s="50"/>
      <c r="O52" s="860">
        <v>1129</v>
      </c>
      <c r="P52" s="861"/>
      <c r="Q52" s="860">
        <v>300500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29"/>
      <c r="AE52" s="1130"/>
      <c r="AF52" s="1130"/>
      <c r="AG52" s="1131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目黒区・左</vt:lpstr>
      <vt:lpstr>目黒区・右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目黒区・右!Print_Area</vt:lpstr>
      <vt:lpstr>目黒区・左!Print_Area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2023-12-05T08:33:10Z</dcterms:modified>
</cp:coreProperties>
</file>