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3年度\33_財政状況資料集の作成\08_作成依頼（2回目）\05_完成版\"/>
    </mc:Choice>
  </mc:AlternateContent>
  <bookViews>
    <workbookView xWindow="0" yWindow="0" windowWidth="23040" windowHeight="852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W102" i="12" l="1"/>
  <c r="CR102" i="12"/>
  <c r="AU88" i="12" l="1"/>
  <c r="AP88" i="12"/>
  <c r="AP63" i="12"/>
  <c r="AP32" i="12"/>
  <c r="AK32" i="12"/>
  <c r="AA32" i="12"/>
  <c r="V32" i="12"/>
  <c r="Q32" i="12"/>
  <c r="AP31" i="12"/>
  <c r="AK31" i="12"/>
  <c r="AA31" i="12"/>
  <c r="V31" i="12"/>
  <c r="Q31" i="12"/>
  <c r="AK30" i="12" l="1"/>
  <c r="AK28" i="12"/>
  <c r="AA30" i="12"/>
  <c r="V30" i="12"/>
  <c r="Q30" i="12"/>
  <c r="AA29" i="12"/>
  <c r="V29" i="12"/>
  <c r="Q29" i="12"/>
  <c r="AA28" i="12"/>
  <c r="AA23" i="12"/>
  <c r="V23" i="12"/>
  <c r="Q23" i="12"/>
  <c r="V28" i="12" l="1"/>
  <c r="Q28" i="12"/>
  <c r="AP7" i="12"/>
  <c r="AA8" i="12"/>
  <c r="V8" i="12"/>
  <c r="Q8" i="12"/>
  <c r="AA7" i="12"/>
  <c r="V7" i="12"/>
  <c r="Q7" i="12"/>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C36" i="10"/>
  <c r="BE35" i="10"/>
  <c r="CO34" i="10"/>
  <c r="CO35" i="10" s="1"/>
  <c r="CO36" i="10" s="1"/>
  <c r="CO37" i="10" s="1"/>
  <c r="CO38" i="10" s="1"/>
  <c r="CO39" i="10" s="1"/>
  <c r="CO40" i="10" s="1"/>
  <c r="CO41" i="10" s="1"/>
  <c r="CO42" i="10" s="1"/>
  <c r="CO43" i="10" s="1"/>
  <c r="BW34" i="10"/>
  <c r="BW35" i="10" s="1"/>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alcChain>
</file>

<file path=xl/sharedStrings.xml><?xml version="1.0" encoding="utf-8"?>
<sst xmlns="http://schemas.openxmlformats.org/spreadsheetml/2006/main" count="1175" uniqueCount="610">
  <si>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</si>
  <si>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</si>
  <si>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</si>
  <si>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</si>
  <si>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</si>
  <si>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</si>
  <si>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</si>
  <si>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</si>
  <si>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</si>
  <si>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</si>
  <si>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</si>
  <si>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</si>
  <si>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</si>
  <si>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</si>
  <si>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</si>
  <si>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</si>
  <si>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</si>
  <si>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</si>
  <si>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</si>
  <si>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</si>
  <si>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</si>
  <si>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</si>
  <si>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</si>
  <si>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</si>
  <si>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</si>
  <si>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</si>
  <si>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</si>
  <si>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</si>
  <si>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</si>
  <si>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</si>
  <si>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</si>
  <si>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</si>
  <si>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</si>
  <si>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</si>
  <si>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</si>
  <si>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</si>
  <si>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</si>
  <si>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</si>
  <si>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</si>
  <si>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</si>
  <si>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</si>
  <si>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</si>
  <si>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</si>
  <si>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</si>
  <si>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</si>
  <si>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</si>
  <si>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</si>
  <si>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</si>
  <si>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</si>
  <si>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</si>
  <si>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</si>
  <si>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</si>
  <si>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</si>
  <si>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</si>
  <si>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</si>
  <si>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</si>
  <si>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</si>
  <si>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</si>
  <si>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</si>
  <si>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</si>
  <si>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</si>
  <si>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</si>
  <si>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</si>
  <si>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</si>
  <si>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</si>
  <si>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</si>
  <si>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</si>
  <si>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</si>
  <si>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</si>
  <si>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</si>
  <si>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</si>
  <si>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</si>
  <si>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</si>
  <si>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</si>
  <si>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</si>
  <si>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</si>
  <si>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</si>
  <si>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</si>
  <si>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</si>
  <si>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</si>
  <si>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</si>
  <si>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</si>
  <si>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</si>
  <si>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</si>
  <si>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</si>
  <si>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</si>
  <si>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</si>
  <si>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</si>
  <si>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</si>
  <si>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</si>
  <si>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</si>
  <si>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</si>
  <si>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</si>
  <si>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</si>
  <si>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</si>
  <si>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</si>
  <si>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</si>
  <si>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町田市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</si>
  <si>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</si>
  <si>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</si>
  <si>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</si>
  <si>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</si>
  <si>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</si>
  <si>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</si>
  <si>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</si>
  <si>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</si>
  <si>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</si>
  <si>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</si>
  <si>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</si>
  <si>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</si>
  <si>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</si>
  <si>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</si>
  <si>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</si>
  <si>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</si>
  <si>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</si>
  <si>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</si>
  <si>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</si>
  <si>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</si>
  <si>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</si>
  <si>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</si>
  <si>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</si>
  <si>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</si>
  <si>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</si>
  <si>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</si>
  <si>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</si>
  <si>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</si>
  <si>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</si>
  <si>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</si>
  <si>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</si>
  <si>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</si>
  <si>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</si>
  <si>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</si>
  <si>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</si>
  <si>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</si>
  <si>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</si>
  <si>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</si>
  <si>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</si>
  <si>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</si>
  <si>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</si>
  <si>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</si>
  <si>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</si>
  <si>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</si>
  <si>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</si>
  <si>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</si>
  <si>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</si>
  <si>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</si>
  <si>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</si>
  <si>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</si>
  <si>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</si>
  <si>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</si>
  <si>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</si>
  <si>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</si>
  <si>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</si>
  <si>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</si>
  <si>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</si>
  <si>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</si>
  <si>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</si>
  <si>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</si>
  <si>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</si>
  <si>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</si>
  <si>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</si>
  <si>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</si>
  <si>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</si>
  <si>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</si>
  <si>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</si>
  <si>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</si>
  <si>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</si>
  <si>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</si>
  <si>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</si>
  <si>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</si>
  <si>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</si>
  <si>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</si>
  <si>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</si>
  <si>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</si>
  <si>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</si>
  <si>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</si>
  <si>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</si>
  <si>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</si>
  <si>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</si>
  <si>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</si>
  <si>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</si>
  <si>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</si>
  <si>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</si>
  <si>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</si>
  <si>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</si>
  <si>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</si>
  <si>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</si>
  <si>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</si>
  <si>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</si>
  <si>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</si>
  <si>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</si>
  <si>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</si>
  <si>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</si>
  <si>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</si>
  <si>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</si>
  <si>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</si>
  <si>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</si>
  <si>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</si>
  <si>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</si>
  <si>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</si>
  <si>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</si>
  <si>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</si>
  <si>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</si>
  <si>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</si>
  <si>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</si>
  <si>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</si>
  <si>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</si>
  <si>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</si>
  <si>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</si>
  <si>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</si>
  <si>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</si>
  <si>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</si>
  <si>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東京都町田市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</si>
  <si>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</si>
  <si>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</si>
  <si>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</si>
  <si>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</si>
  <si>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</si>
  <si>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</si>
  <si>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</si>
  <si>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</si>
  <si>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</si>
  <si>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</si>
  <si>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</si>
  <si>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</si>
  <si>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</si>
  <si>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</si>
  <si>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</si>
  <si>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</si>
  <si>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</si>
  <si>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</si>
  <si>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</si>
  <si>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</si>
  <si>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</si>
  <si>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</si>
  <si>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</si>
  <si>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</si>
  <si>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</si>
  <si>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</si>
  <si>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</si>
  <si>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</si>
  <si>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</si>
  <si>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</si>
  <si>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</si>
  <si>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</si>
  <si>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</si>
  <si>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</si>
  <si>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</si>
  <si>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</si>
  <si>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</si>
  <si>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</si>
  <si>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</si>
  <si>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</si>
  <si>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</si>
  <si>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</si>
  <si>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</si>
  <si>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</si>
  <si>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</si>
  <si>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</si>
  <si>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</si>
  <si>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</si>
  <si>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</si>
  <si>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</si>
  <si>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</si>
  <si>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</si>
  <si>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</si>
  <si>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</si>
  <si>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</si>
  <si>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</si>
  <si>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</si>
  <si>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</si>
  <si>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</si>
  <si>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</si>
  <si>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</si>
  <si>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</si>
  <si>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</si>
  <si>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</si>
  <si>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</si>
  <si>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</si>
  <si>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</si>
  <si>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</si>
  <si>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</si>
  <si>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</si>
  <si>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</si>
  <si>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</si>
  <si>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</si>
  <si>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</si>
  <si>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</si>
  <si>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</si>
  <si>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</si>
  <si>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</si>
  <si>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</si>
  <si>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</si>
  <si>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</si>
  <si>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</si>
  <si>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</si>
  <si>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</si>
  <si>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</si>
  <si>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</si>
  <si>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</si>
  <si>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</si>
  <si>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</si>
  <si>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</si>
  <si>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</si>
  <si>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</si>
  <si>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</si>
  <si>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</si>
  <si>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</si>
  <si>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</si>
  <si>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</si>
  <si>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</si>
  <si>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</si>
  <si>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</si>
  <si>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</si>
  <si>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</si>
  <si>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</si>
  <si>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</si>
  <si>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</si>
  <si>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</si>
  <si>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</si>
  <si>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</si>
  <si>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</si>
  <si>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</si>
  <si>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</si>
  <si>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</si>
  <si>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</si>
  <si>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</si>
  <si>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</si>
  <si>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</si>
  <si>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</si>
  <si>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</si>
  <si>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</si>
  <si>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</si>
  <si>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</si>
  <si>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</si>
  <si>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</si>
  <si>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介護サービス</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</si>
  <si>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</si>
  <si>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</si>
  <si>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</si>
  <si>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</si>
  <si>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</si>
  <si>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</si>
  <si>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</si>
  <si>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</si>
  <si>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</si>
  <si>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</si>
  <si>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</si>
  <si>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</si>
  <si>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</si>
  <si>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</si>
  <si>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</si>
  <si>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</si>
  <si>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</si>
  <si>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</si>
  <si>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</si>
  <si>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</si>
  <si>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</si>
  <si>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</si>
  <si>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</si>
  <si>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</si>
  <si>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</si>
  <si>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</si>
  <si>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</si>
  <si>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</si>
  <si>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</si>
  <si>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東京都町田市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</si>
  <si>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</si>
  <si>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</si>
  <si>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</si>
  <si>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</si>
  <si>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</si>
  <si>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</si>
  <si>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</si>
  <si>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</si>
  <si>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</si>
  <si>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</si>
  <si>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</si>
  <si>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</si>
  <si>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</si>
  <si>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</si>
  <si>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</si>
  <si>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</si>
  <si>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</si>
  <si>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</si>
  <si>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</si>
  <si>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</si>
  <si>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鶴川駅南土地区画整理事業会計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</si>
  <si>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</si>
  <si>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</si>
  <si>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</si>
  <si>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</si>
  <si>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</si>
  <si>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</si>
  <si>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</si>
  <si>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</si>
  <si>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</si>
  <si>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</si>
  <si>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</si>
  <si>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</si>
  <si>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</si>
  <si>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</si>
  <si>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町田市国民健康保険事業会計</t>
    <phoneticPr fontId="5"/>
  </si>
  <si>
    <t>町田市介護保険事業会計</t>
    <phoneticPr fontId="5"/>
  </si>
  <si>
    <t>町田市後期高齢者医療事業会計</t>
    <phoneticPr fontId="5"/>
  </si>
  <si>
    <t>町田市病院事業会計</t>
    <phoneticPr fontId="5"/>
  </si>
  <si>
    <t>法適用企業</t>
    <phoneticPr fontId="5"/>
  </si>
  <si>
    <t>町田市下水道事業会計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</si>
  <si>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</si>
  <si>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</si>
  <si>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</si>
  <si>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</si>
  <si>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</si>
  <si>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</si>
  <si>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</si>
  <si>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</si>
  <si>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</si>
  <si>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</si>
  <si>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</si>
  <si>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</si>
  <si>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</si>
  <si>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</si>
  <si>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</si>
  <si>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</si>
  <si>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</si>
  <si>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</si>
  <si>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</si>
  <si>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</si>
  <si>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</si>
  <si>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</si>
  <si>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</si>
  <si>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</si>
  <si>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</si>
  <si>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</si>
  <si>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</si>
  <si>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</si>
  <si>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</si>
  <si>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</si>
  <si>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</si>
  <si>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</si>
  <si>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</si>
  <si>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</si>
  <si>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</si>
  <si>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</si>
  <si>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</si>
  <si>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</si>
  <si>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</si>
  <si>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</si>
  <si>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</si>
  <si>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</si>
  <si>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</si>
  <si>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</si>
  <si>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</si>
  <si>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</si>
  <si>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</si>
  <si>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</si>
  <si>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</si>
  <si>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</si>
  <si>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</si>
  <si>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</si>
  <si>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</si>
  <si>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</si>
  <si>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</si>
  <si>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</si>
  <si>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町田市下水道事業会計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</si>
  <si>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</si>
  <si>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</si>
  <si>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</si>
  <si>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町田市介護保険事業会計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</si>
  <si>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</si>
  <si>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</si>
  <si>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</si>
  <si>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</si>
  <si>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</si>
  <si>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</si>
  <si>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</si>
  <si>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</si>
  <si>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</si>
  <si>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</si>
  <si>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</si>
  <si>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</si>
  <si>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</si>
  <si>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</si>
  <si>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</si>
  <si>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</si>
  <si>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</si>
  <si>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</si>
  <si>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</si>
  <si>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</si>
  <si>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</si>
  <si>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</si>
  <si>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</si>
  <si>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</si>
  <si>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</si>
  <si>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</si>
  <si>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</si>
  <si>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</si>
  <si>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</si>
  <si>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</si>
  <si>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</si>
  <si>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</si>
  <si>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</si>
  <si>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</si>
  <si>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</si>
  <si>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</si>
  <si>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</si>
  <si>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</si>
  <si>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</si>
  <si>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</si>
  <si>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</si>
  <si>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</si>
  <si>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</si>
  <si>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</si>
  <si>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</si>
  <si>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</si>
  <si>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</si>
  <si>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</si>
  <si>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</si>
  <si>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</si>
  <si>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</si>
  <si>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</si>
  <si>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</si>
  <si>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</si>
  <si>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</si>
  <si>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</si>
  <si>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</si>
  <si>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</si>
  <si>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</si>
  <si>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</si>
  <si>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</si>
  <si>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</si>
  <si>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</si>
  <si>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</si>
  <si>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</si>
  <si>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</si>
  <si>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</si>
  <si>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</si>
  <si>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</si>
  <si>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</si>
  <si>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</si>
  <si>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</si>
  <si>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</si>
  <si>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</si>
  <si>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</si>
  <si>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</si>
  <si>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</si>
  <si>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</si>
  <si>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</si>
  <si>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</si>
  <si>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</si>
  <si>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</si>
  <si>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</si>
  <si>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</si>
  <si>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</si>
  <si>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</si>
  <si>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3.01</t>
  </si>
  <si>
    <t>一般会計</t>
  </si>
  <si>
    <t>町田市病院事業会計</t>
  </si>
  <si>
    <t>町田市下水道事業会計</t>
  </si>
  <si>
    <t>町田市介護保険事業会計</t>
  </si>
  <si>
    <t>町田市国民健康保険事業会計</t>
  </si>
  <si>
    <t>町田市後期高齢者医療事業会計</t>
  </si>
  <si>
    <t>鶴川駅南土地区画整理事業会計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</si>
  <si>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</si>
  <si>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</si>
  <si>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</si>
  <si>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</si>
  <si>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</si>
  <si>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</si>
  <si>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</si>
  <si>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</si>
  <si>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</si>
  <si>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</si>
  <si>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</si>
  <si>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東京たま広域資源循環組合</t>
    <rPh sb="0" eb="2">
      <t>トウキョウ</t>
    </rPh>
    <rPh sb="4" eb="6">
      <t>コウイキ</t>
    </rPh>
    <rPh sb="6" eb="8">
      <t>シゲン</t>
    </rPh>
    <rPh sb="8" eb="10">
      <t>ジュンカン</t>
    </rPh>
    <rPh sb="10" eb="12">
      <t>クミアイ</t>
    </rPh>
    <phoneticPr fontId="2"/>
  </si>
  <si>
    <t>多摩ニュータウン環境組合</t>
    <rPh sb="0" eb="2">
      <t>タマ</t>
    </rPh>
    <rPh sb="8" eb="10">
      <t>カンキョウ</t>
    </rPh>
    <rPh sb="10" eb="12">
      <t>クミアイ</t>
    </rPh>
    <phoneticPr fontId="2"/>
  </si>
  <si>
    <t>南多摩斎場組合</t>
    <rPh sb="0" eb="3">
      <t>ミナミタマ</t>
    </rPh>
    <rPh sb="3" eb="5">
      <t>サイジョウ</t>
    </rPh>
    <rPh sb="5" eb="7">
      <t>クミアイ</t>
    </rPh>
    <phoneticPr fontId="2"/>
  </si>
  <si>
    <t>東京市町村総合事務組合（一般会計）</t>
    <rPh sb="0" eb="11">
      <t>トウキョウシチョウソンソウゴウジムクミアイ</t>
    </rPh>
    <rPh sb="12" eb="16">
      <t>イッパンカイケイ</t>
    </rPh>
    <phoneticPr fontId="2"/>
  </si>
  <si>
    <t>東京市町村総合事務組合（交通災害共済事業特別会計）</t>
    <rPh sb="0" eb="11">
      <t>トウキョウシチョウソンソウゴウジムクミアイ</t>
    </rPh>
    <rPh sb="12" eb="16">
      <t>コウツウサイガイ</t>
    </rPh>
    <rPh sb="16" eb="20">
      <t>キョウサイジギョウ</t>
    </rPh>
    <rPh sb="20" eb="24">
      <t>トクベツカイケイ</t>
    </rPh>
    <phoneticPr fontId="2"/>
  </si>
  <si>
    <t>東京都十一市競輪事業組合</t>
    <rPh sb="0" eb="3">
      <t>トウキョウト</t>
    </rPh>
    <rPh sb="3" eb="6">
      <t>ジュウイチシ</t>
    </rPh>
    <rPh sb="6" eb="12">
      <t>ケイリンジギョウクミアイ</t>
    </rPh>
    <phoneticPr fontId="2"/>
  </si>
  <si>
    <t>東京都六市競艇事業組合</t>
    <rPh sb="0" eb="11">
      <t>トウキョウトロクシキョウテイジギョウクミアイ</t>
    </rPh>
    <phoneticPr fontId="2"/>
  </si>
  <si>
    <t>町田市公共施設整備基金</t>
    <rPh sb="0" eb="3">
      <t>マチダシ</t>
    </rPh>
    <rPh sb="3" eb="11">
      <t>コウキョウシセツセイビキキン</t>
    </rPh>
    <phoneticPr fontId="5"/>
  </si>
  <si>
    <t>町田市職員退職手当基金</t>
    <rPh sb="0" eb="3">
      <t>マチダシ</t>
    </rPh>
    <rPh sb="3" eb="9">
      <t>ショクインタイショクテアテ</t>
    </rPh>
    <rPh sb="9" eb="11">
      <t>キキン</t>
    </rPh>
    <phoneticPr fontId="5"/>
  </si>
  <si>
    <t>町田市廃棄物減量再資源化等推進整備基金</t>
    <rPh sb="0" eb="3">
      <t>マチダシ</t>
    </rPh>
    <rPh sb="3" eb="6">
      <t>ハイキブツ</t>
    </rPh>
    <rPh sb="6" eb="8">
      <t>ゲンリョウ</t>
    </rPh>
    <rPh sb="8" eb="12">
      <t>サイシゲンカ</t>
    </rPh>
    <rPh sb="12" eb="13">
      <t>トウ</t>
    </rPh>
    <rPh sb="13" eb="15">
      <t>スイシン</t>
    </rPh>
    <rPh sb="15" eb="19">
      <t>セイビキキン</t>
    </rPh>
    <phoneticPr fontId="5"/>
  </si>
  <si>
    <t>町田市緑地保全基金</t>
    <rPh sb="0" eb="2">
      <t>マチダ</t>
    </rPh>
    <rPh sb="2" eb="3">
      <t>シ</t>
    </rPh>
    <rPh sb="3" eb="9">
      <t>リョクチホゼンキキン</t>
    </rPh>
    <phoneticPr fontId="5"/>
  </si>
  <si>
    <t>町田市土地開発公社</t>
    <phoneticPr fontId="2"/>
  </si>
  <si>
    <t>町田まちづくり公社</t>
    <phoneticPr fontId="2"/>
  </si>
  <si>
    <t>町田市勤労者福祉サービスセンター</t>
    <phoneticPr fontId="2"/>
  </si>
  <si>
    <t>エルム・スリー管理</t>
    <phoneticPr fontId="2"/>
  </si>
  <si>
    <t>町田センタービル</t>
    <phoneticPr fontId="2"/>
  </si>
  <si>
    <t>町田市文化・国際交流財団</t>
    <phoneticPr fontId="2"/>
  </si>
  <si>
    <t>町田市観光コンベンション協会</t>
    <phoneticPr fontId="2"/>
  </si>
  <si>
    <t>まちだエコライフ推進公社</t>
    <phoneticPr fontId="2"/>
  </si>
  <si>
    <t>町田新産業創造センター</t>
    <phoneticPr fontId="2"/>
  </si>
  <si>
    <t>町田市地域活動サポートオフィス</t>
    <phoneticPr fontId="2"/>
  </si>
  <si>
    <t>みなみまちだをみんなのまちへ</t>
    <phoneticPr fontId="2"/>
  </si>
  <si>
    <t>※8：職員の状況については、令和3年地方公務員給与実態調査に基づいている。</t>
    <phoneticPr fontId="2"/>
  </si>
  <si>
    <t>〇</t>
    <phoneticPr fontId="2"/>
  </si>
  <si>
    <t>町田市多摩都市モノレール基金</t>
    <rPh sb="0" eb="3">
      <t>マチダシ</t>
    </rPh>
    <rPh sb="3" eb="5">
      <t>タマ</t>
    </rPh>
    <rPh sb="5" eb="7">
      <t>トシ</t>
    </rPh>
    <rPh sb="12" eb="14">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</si>
  <si>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</si>
  <si>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</si>
  <si>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令和3年度の将来負担比率は、将来負担額1,243億円に対し、控除される充当可能財源等が1,359億円となり、差引の結果将来負担比率は生じていない。
令和3年度の有形固定資産減価償却率は45.0%である。令和2年度は令和元年度と比べ0.6ポイント減少し、令和3年度も令和2年度と比較して8.8ポイント減少している。令和3年度については町田市バイオエネルギーセンターが完成したことによって、有形固定資産減価償却率が減少した。</t>
    <rPh sb="41" eb="42">
      <t>ナド</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</si>
  <si>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</si>
  <si>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</si>
  <si>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</si>
  <si>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</si>
  <si>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</si>
  <si>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</si>
  <si>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令和3年度の将来負担比率は、将来負担額1,243億円に対し、控除される充当可能財源等が1,359億円となり、差引の結果将来負担比率は生じていない。
令和3年度の実質公債費比率は0.9%であり、令和2年度と比べ0.4ポイント増加した。上昇した主な要因としては、令和2年度からの学校教育施設等整備事業（6.8億円）やごみ処理施設整備事業（9.2億円）の償還開始により、平成30年度と比較して令和2年度及び令和3年度の元利償還金が増加している。このため、令和2年度及び令和3年度の単年度を平均に含む令和3年度決算の値（令和元年度～令和3年度の三カ年平均）の方が、令和2年度決算の値（平成30年度～令和2年度の三カ年平均）と比べ、増加した。</t>
    <rPh sb="41" eb="42">
      <t>ナド</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</si>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</sst>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right" vertical="center" shrinkToFit="1"/>
      <protection locked="0"/>
    </xf>
    <xf numFmtId="0" fontId="34" fillId="0" borderId="99" xfId="15" applyFont="1" applyBorder="1" applyAlignment="1" applyProtection="1">
      <alignment horizontal="right" vertical="center" shrinkToFit="1"/>
      <protection locked="0"/>
    </xf>
    <xf numFmtId="0" fontId="34" fillId="0" borderId="110" xfId="15"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right" vertical="center" shrinkToFit="1"/>
      <protection locked="0"/>
    </xf>
    <xf numFmtId="0" fontId="34" fillId="0" borderId="113" xfId="15" applyFont="1" applyBorder="1" applyAlignment="1" applyProtection="1">
      <alignment horizontal="right" vertical="center" shrinkToFit="1"/>
      <protection locked="0"/>
    </xf>
    <xf numFmtId="0" fontId="34" fillId="0" borderId="119" xfId="15" applyFont="1" applyBorder="1" applyAlignment="1" applyProtection="1">
      <alignment horizontal="righ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41080</c:v>
                </c:pt>
                <c:pt idx="1">
                  <c:v>33173</c:v>
                </c:pt>
                <c:pt idx="2">
                  <c:v>37644</c:v>
                </c:pt>
                <c:pt idx="3">
                  <c:v>39221</c:v>
                </c:pt>
                <c:pt idx="4">
                  <c:v>38566</c:v>
                </c:pt>
              </c:numCache>
            </c:numRef>
          </c:val>
          <c:smooth val="0"/>
          <c:extLst>
            <c:ext xmlns:c16="http://schemas.microsoft.com/office/drawing/2014/chart" uri="{C3380CC4-5D6E-409C-BE32-E72D297353CC}">
              <c16:uniqueId val="{00000000-7CBA-4E2E-84C6-D8DEC810F0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29223</c:v>
                </c:pt>
                <c:pt idx="1">
                  <c:v>35602</c:v>
                </c:pt>
                <c:pt idx="2">
                  <c:v>37623</c:v>
                </c:pt>
                <c:pt idx="3">
                  <c:v>55421</c:v>
                </c:pt>
                <c:pt idx="4">
                  <c:v>72839</c:v>
                </c:pt>
              </c:numCache>
            </c:numRef>
          </c:val>
          <c:smooth val="0"/>
          <c:extLst>
            <c:ext xmlns:c16="http://schemas.microsoft.com/office/drawing/2014/chart" uri="{C3380CC4-5D6E-409C-BE32-E72D297353CC}">
              <c16:uniqueId val="{00000001-7CBA-4E2E-84C6-D8DEC810F0C5}"/>
            </c:ext>
          </c:extLst>
        </c:ser>
        <c:dLbls>
          <c:showLegendKey val="0"/>
          <c:showVal val="0"/>
          <c:showCatName val="0"/>
          <c:showSerName val="0"/>
          <c:showPercent val="0"/>
          <c:showBubbleSize val="0"/>
        </c:dLbls>
        <c:marker val="1"/>
        <c:smooth val="0"/>
        <c:axId val="206229136"/>
        <c:axId val="206229520"/>
      </c:lineChart>
      <c:catAx>
        <c:axId val="206229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229520"/>
        <c:crosses val="autoZero"/>
        <c:auto val="1"/>
        <c:lblAlgn val="ctr"/>
        <c:lblOffset val="100"/>
        <c:tickLblSkip val="1"/>
        <c:tickMarkSkip val="1"/>
        <c:noMultiLvlLbl val="0"/>
      </c:catAx>
      <c:valAx>
        <c:axId val="20622952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229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5.86</c:v>
                </c:pt>
                <c:pt idx="1">
                  <c:v>3.02</c:v>
                </c:pt>
                <c:pt idx="2">
                  <c:v>5.69</c:v>
                </c:pt>
                <c:pt idx="3">
                  <c:v>5.14</c:v>
                </c:pt>
                <c:pt idx="4">
                  <c:v>9.74</c:v>
                </c:pt>
              </c:numCache>
            </c:numRef>
          </c:val>
          <c:extLst>
            <c:ext xmlns:c16="http://schemas.microsoft.com/office/drawing/2014/chart" uri="{C3380CC4-5D6E-409C-BE32-E72D297353CC}">
              <c16:uniqueId val="{00000000-9471-4095-9243-2F5B64D1B69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12.34</c:v>
                </c:pt>
                <c:pt idx="1">
                  <c:v>11.99</c:v>
                </c:pt>
                <c:pt idx="2">
                  <c:v>9.9600000000000009</c:v>
                </c:pt>
                <c:pt idx="3">
                  <c:v>11.17</c:v>
                </c:pt>
                <c:pt idx="4">
                  <c:v>11.11</c:v>
                </c:pt>
              </c:numCache>
            </c:numRef>
          </c:val>
          <c:extLst>
            <c:ext xmlns:c16="http://schemas.microsoft.com/office/drawing/2014/chart" uri="{C3380CC4-5D6E-409C-BE32-E72D297353CC}">
              <c16:uniqueId val="{00000001-9471-4095-9243-2F5B64D1B692}"/>
            </c:ext>
          </c:extLst>
        </c:ser>
        <c:dLbls>
          <c:showLegendKey val="0"/>
          <c:showVal val="0"/>
          <c:showCatName val="0"/>
          <c:showSerName val="0"/>
          <c:showPercent val="0"/>
          <c:showBubbleSize val="0"/>
        </c:dLbls>
        <c:gapWidth val="250"/>
        <c:overlap val="100"/>
        <c:axId val="227250824"/>
        <c:axId val="227251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3.08</c:v>
                </c:pt>
                <c:pt idx="1">
                  <c:v>-3.01</c:v>
                </c:pt>
                <c:pt idx="2">
                  <c:v>0.56999999999999995</c:v>
                </c:pt>
                <c:pt idx="3">
                  <c:v>1.1200000000000001</c:v>
                </c:pt>
                <c:pt idx="4">
                  <c:v>5.0999999999999996</c:v>
                </c:pt>
              </c:numCache>
            </c:numRef>
          </c:val>
          <c:smooth val="0"/>
          <c:extLst>
            <c:ext xmlns:c16="http://schemas.microsoft.com/office/drawing/2014/chart" uri="{C3380CC4-5D6E-409C-BE32-E72D297353CC}">
              <c16:uniqueId val="{00000002-9471-4095-9243-2F5B64D1B692}"/>
            </c:ext>
          </c:extLst>
        </c:ser>
        <c:dLbls>
          <c:showLegendKey val="0"/>
          <c:showVal val="0"/>
          <c:showCatName val="0"/>
          <c:showSerName val="0"/>
          <c:showPercent val="0"/>
          <c:showBubbleSize val="0"/>
        </c:dLbls>
        <c:marker val="1"/>
        <c:smooth val="0"/>
        <c:axId val="227250824"/>
        <c:axId val="227251208"/>
      </c:lineChart>
      <c:catAx>
        <c:axId val="227250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7251208"/>
        <c:crosses val="autoZero"/>
        <c:auto val="1"/>
        <c:lblAlgn val="ctr"/>
        <c:lblOffset val="100"/>
        <c:tickLblSkip val="1"/>
        <c:tickMarkSkip val="1"/>
        <c:noMultiLvlLbl val="0"/>
      </c:catAx>
      <c:valAx>
        <c:axId val="227251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250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970-4C5D-A442-46FFBCFEAD5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970-4C5D-A442-46FFBCFEAD5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970-4C5D-A442-46FFBCFEAD51}"/>
            </c:ext>
          </c:extLst>
        </c:ser>
        <c:ser>
          <c:idx val="3"/>
          <c:order val="3"/>
          <c:tx>
            <c:strRef>
              <c:f>データシート!$A$30</c:f>
              <c:strCache>
                <c:ptCount val="1"/>
                <c:pt idx="0">
                  <c:v>鶴川駅南土地区画整理事業会計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3-7970-4C5D-A442-46FFBCFEAD51}"/>
            </c:ext>
          </c:extLst>
        </c:ser>
        <c:ser>
          <c:idx val="4"/>
          <c:order val="4"/>
          <c:tx>
            <c:strRef>
              <c:f>データシート!$A$31</c:f>
              <c:strCache>
                <c:ptCount val="1"/>
                <c:pt idx="0">
                  <c:v>町田市後期高齢者医療事業会計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0.06</c:v>
                </c:pt>
                <c:pt idx="2">
                  <c:v>#N/A</c:v>
                </c:pt>
                <c:pt idx="3">
                  <c:v>0.09</c:v>
                </c:pt>
                <c:pt idx="4">
                  <c:v>#N/A</c:v>
                </c:pt>
                <c:pt idx="5">
                  <c:v>0.14000000000000001</c:v>
                </c:pt>
                <c:pt idx="6">
                  <c:v>#N/A</c:v>
                </c:pt>
                <c:pt idx="7">
                  <c:v>0</c:v>
                </c:pt>
                <c:pt idx="8">
                  <c:v>#N/A</c:v>
                </c:pt>
                <c:pt idx="9">
                  <c:v>0.12</c:v>
                </c:pt>
              </c:numCache>
            </c:numRef>
          </c:val>
          <c:extLst>
            <c:ext xmlns:c16="http://schemas.microsoft.com/office/drawing/2014/chart" uri="{C3380CC4-5D6E-409C-BE32-E72D297353CC}">
              <c16:uniqueId val="{00000004-7970-4C5D-A442-46FFBCFEAD51}"/>
            </c:ext>
          </c:extLst>
        </c:ser>
        <c:ser>
          <c:idx val="5"/>
          <c:order val="5"/>
          <c:tx>
            <c:strRef>
              <c:f>データシート!$A$32</c:f>
              <c:strCache>
                <c:ptCount val="1"/>
                <c:pt idx="0">
                  <c:v>町田市国民健康保険事業会計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2.66</c:v>
                </c:pt>
                <c:pt idx="2">
                  <c:v>#N/A</c:v>
                </c:pt>
                <c:pt idx="3">
                  <c:v>1.1000000000000001</c:v>
                </c:pt>
                <c:pt idx="4">
                  <c:v>#N/A</c:v>
                </c:pt>
                <c:pt idx="5">
                  <c:v>0.83</c:v>
                </c:pt>
                <c:pt idx="6">
                  <c:v>#N/A</c:v>
                </c:pt>
                <c:pt idx="7">
                  <c:v>0.91</c:v>
                </c:pt>
                <c:pt idx="8">
                  <c:v>#N/A</c:v>
                </c:pt>
                <c:pt idx="9">
                  <c:v>1.26</c:v>
                </c:pt>
              </c:numCache>
            </c:numRef>
          </c:val>
          <c:extLst>
            <c:ext xmlns:c16="http://schemas.microsoft.com/office/drawing/2014/chart" uri="{C3380CC4-5D6E-409C-BE32-E72D297353CC}">
              <c16:uniqueId val="{00000005-7970-4C5D-A442-46FFBCFEAD51}"/>
            </c:ext>
          </c:extLst>
        </c:ser>
        <c:ser>
          <c:idx val="6"/>
          <c:order val="6"/>
          <c:tx>
            <c:strRef>
              <c:f>データシート!$A$33</c:f>
              <c:strCache>
                <c:ptCount val="1"/>
                <c:pt idx="0">
                  <c:v>町田市介護保険事業会計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1.55</c:v>
                </c:pt>
                <c:pt idx="2">
                  <c:v>#N/A</c:v>
                </c:pt>
                <c:pt idx="3">
                  <c:v>1.08</c:v>
                </c:pt>
                <c:pt idx="4">
                  <c:v>#N/A</c:v>
                </c:pt>
                <c:pt idx="5">
                  <c:v>0.94</c:v>
                </c:pt>
                <c:pt idx="6">
                  <c:v>#N/A</c:v>
                </c:pt>
                <c:pt idx="7">
                  <c:v>1.83</c:v>
                </c:pt>
                <c:pt idx="8">
                  <c:v>#N/A</c:v>
                </c:pt>
                <c:pt idx="9">
                  <c:v>1.63</c:v>
                </c:pt>
              </c:numCache>
            </c:numRef>
          </c:val>
          <c:extLst>
            <c:ext xmlns:c16="http://schemas.microsoft.com/office/drawing/2014/chart" uri="{C3380CC4-5D6E-409C-BE32-E72D297353CC}">
              <c16:uniqueId val="{00000006-7970-4C5D-A442-46FFBCFEAD51}"/>
            </c:ext>
          </c:extLst>
        </c:ser>
        <c:ser>
          <c:idx val="7"/>
          <c:order val="7"/>
          <c:tx>
            <c:strRef>
              <c:f>データシート!$A$34</c:f>
              <c:strCache>
                <c:ptCount val="1"/>
                <c:pt idx="0">
                  <c:v>町田市下水道事業会計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0.21</c:v>
                </c:pt>
                <c:pt idx="2">
                  <c:v>#N/A</c:v>
                </c:pt>
                <c:pt idx="3">
                  <c:v>0.13</c:v>
                </c:pt>
                <c:pt idx="4">
                  <c:v>#N/A</c:v>
                </c:pt>
                <c:pt idx="5">
                  <c:v>0.7</c:v>
                </c:pt>
                <c:pt idx="6">
                  <c:v>#N/A</c:v>
                </c:pt>
                <c:pt idx="7">
                  <c:v>1.25</c:v>
                </c:pt>
                <c:pt idx="8">
                  <c:v>#N/A</c:v>
                </c:pt>
                <c:pt idx="9">
                  <c:v>1.66</c:v>
                </c:pt>
              </c:numCache>
            </c:numRef>
          </c:val>
          <c:extLst>
            <c:ext xmlns:c16="http://schemas.microsoft.com/office/drawing/2014/chart" uri="{C3380CC4-5D6E-409C-BE32-E72D297353CC}">
              <c16:uniqueId val="{00000007-7970-4C5D-A442-46FFBCFEAD51}"/>
            </c:ext>
          </c:extLst>
        </c:ser>
        <c:ser>
          <c:idx val="8"/>
          <c:order val="8"/>
          <c:tx>
            <c:strRef>
              <c:f>データシート!$A$35</c:f>
              <c:strCache>
                <c:ptCount val="1"/>
                <c:pt idx="0">
                  <c:v>町田市病院事業会計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2.63</c:v>
                </c:pt>
                <c:pt idx="2">
                  <c:v>#N/A</c:v>
                </c:pt>
                <c:pt idx="3">
                  <c:v>2.63</c:v>
                </c:pt>
                <c:pt idx="4">
                  <c:v>#N/A</c:v>
                </c:pt>
                <c:pt idx="5">
                  <c:v>2.44</c:v>
                </c:pt>
                <c:pt idx="6">
                  <c:v>#N/A</c:v>
                </c:pt>
                <c:pt idx="7">
                  <c:v>3.66</c:v>
                </c:pt>
                <c:pt idx="8">
                  <c:v>#N/A</c:v>
                </c:pt>
                <c:pt idx="9">
                  <c:v>5.28</c:v>
                </c:pt>
              </c:numCache>
            </c:numRef>
          </c:val>
          <c:extLst>
            <c:ext xmlns:c16="http://schemas.microsoft.com/office/drawing/2014/chart" uri="{C3380CC4-5D6E-409C-BE32-E72D297353CC}">
              <c16:uniqueId val="{00000008-7970-4C5D-A442-46FFBCFEAD5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5.86</c:v>
                </c:pt>
                <c:pt idx="2">
                  <c:v>#N/A</c:v>
                </c:pt>
                <c:pt idx="3">
                  <c:v>3.02</c:v>
                </c:pt>
                <c:pt idx="4">
                  <c:v>#N/A</c:v>
                </c:pt>
                <c:pt idx="5">
                  <c:v>5.68</c:v>
                </c:pt>
                <c:pt idx="6">
                  <c:v>#N/A</c:v>
                </c:pt>
                <c:pt idx="7">
                  <c:v>5.13</c:v>
                </c:pt>
                <c:pt idx="8">
                  <c:v>#N/A</c:v>
                </c:pt>
                <c:pt idx="9">
                  <c:v>9.73</c:v>
                </c:pt>
              </c:numCache>
            </c:numRef>
          </c:val>
          <c:extLst>
            <c:ext xmlns:c16="http://schemas.microsoft.com/office/drawing/2014/chart" uri="{C3380CC4-5D6E-409C-BE32-E72D297353CC}">
              <c16:uniqueId val="{00000009-7970-4C5D-A442-46FFBCFEAD51}"/>
            </c:ext>
          </c:extLst>
        </c:ser>
        <c:dLbls>
          <c:showLegendKey val="0"/>
          <c:showVal val="0"/>
          <c:showCatName val="0"/>
          <c:showSerName val="0"/>
          <c:showPercent val="0"/>
          <c:showBubbleSize val="0"/>
        </c:dLbls>
        <c:gapWidth val="150"/>
        <c:overlap val="100"/>
        <c:axId val="228174168"/>
        <c:axId val="227664128"/>
      </c:barChart>
      <c:catAx>
        <c:axId val="228174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7664128"/>
        <c:crosses val="autoZero"/>
        <c:auto val="1"/>
        <c:lblAlgn val="ctr"/>
        <c:lblOffset val="100"/>
        <c:tickLblSkip val="1"/>
        <c:tickMarkSkip val="1"/>
        <c:noMultiLvlLbl val="0"/>
      </c:catAx>
      <c:valAx>
        <c:axId val="227664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174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8507</c:v>
                </c:pt>
                <c:pt idx="5">
                  <c:v>8195</c:v>
                </c:pt>
                <c:pt idx="8">
                  <c:v>8412</c:v>
                </c:pt>
                <c:pt idx="11">
                  <c:v>7924</c:v>
                </c:pt>
                <c:pt idx="14">
                  <c:v>7558</c:v>
                </c:pt>
              </c:numCache>
            </c:numRef>
          </c:val>
          <c:extLst>
            <c:ext xmlns:c16="http://schemas.microsoft.com/office/drawing/2014/chart" uri="{C3380CC4-5D6E-409C-BE32-E72D297353CC}">
              <c16:uniqueId val="{00000000-FA01-45C2-A921-8C8954F1A8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A01-45C2-A921-8C8954F1A8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236</c:v>
                </c:pt>
                <c:pt idx="3">
                  <c:v>239</c:v>
                </c:pt>
                <c:pt idx="6">
                  <c:v>238</c:v>
                </c:pt>
                <c:pt idx="9">
                  <c:v>244</c:v>
                </c:pt>
                <c:pt idx="12">
                  <c:v>217</c:v>
                </c:pt>
              </c:numCache>
            </c:numRef>
          </c:val>
          <c:extLst>
            <c:ext xmlns:c16="http://schemas.microsoft.com/office/drawing/2014/chart" uri="{C3380CC4-5D6E-409C-BE32-E72D297353CC}">
              <c16:uniqueId val="{00000002-FA01-45C2-A921-8C8954F1A8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171</c:v>
                </c:pt>
                <c:pt idx="3">
                  <c:v>148</c:v>
                </c:pt>
                <c:pt idx="6">
                  <c:v>115</c:v>
                </c:pt>
                <c:pt idx="9">
                  <c:v>38</c:v>
                </c:pt>
                <c:pt idx="12">
                  <c:v>2</c:v>
                </c:pt>
              </c:numCache>
            </c:numRef>
          </c:val>
          <c:extLst>
            <c:ext xmlns:c16="http://schemas.microsoft.com/office/drawing/2014/chart" uri="{C3380CC4-5D6E-409C-BE32-E72D297353CC}">
              <c16:uniqueId val="{00000003-FA01-45C2-A921-8C8954F1A8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1602</c:v>
                </c:pt>
                <c:pt idx="3">
                  <c:v>1171</c:v>
                </c:pt>
                <c:pt idx="6">
                  <c:v>1283</c:v>
                </c:pt>
                <c:pt idx="9">
                  <c:v>1133</c:v>
                </c:pt>
                <c:pt idx="12">
                  <c:v>975</c:v>
                </c:pt>
              </c:numCache>
            </c:numRef>
          </c:val>
          <c:extLst>
            <c:ext xmlns:c16="http://schemas.microsoft.com/office/drawing/2014/chart" uri="{C3380CC4-5D6E-409C-BE32-E72D297353CC}">
              <c16:uniqueId val="{00000004-FA01-45C2-A921-8C8954F1A8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01-45C2-A921-8C8954F1A8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A01-45C2-A921-8C8954F1A8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6477</c:v>
                </c:pt>
                <c:pt idx="3">
                  <c:v>6627</c:v>
                </c:pt>
                <c:pt idx="6">
                  <c:v>6964</c:v>
                </c:pt>
                <c:pt idx="9">
                  <c:v>7647</c:v>
                </c:pt>
                <c:pt idx="12">
                  <c:v>7201</c:v>
                </c:pt>
              </c:numCache>
            </c:numRef>
          </c:val>
          <c:extLst>
            <c:ext xmlns:c16="http://schemas.microsoft.com/office/drawing/2014/chart" uri="{C3380CC4-5D6E-409C-BE32-E72D297353CC}">
              <c16:uniqueId val="{00000007-FA01-45C2-A921-8C8954F1A8A7}"/>
            </c:ext>
          </c:extLst>
        </c:ser>
        <c:dLbls>
          <c:showLegendKey val="0"/>
          <c:showVal val="0"/>
          <c:showCatName val="0"/>
          <c:showSerName val="0"/>
          <c:showPercent val="0"/>
          <c:showBubbleSize val="0"/>
        </c:dLbls>
        <c:gapWidth val="100"/>
        <c:overlap val="100"/>
        <c:axId val="227955576"/>
        <c:axId val="227955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-21</c:v>
                </c:pt>
                <c:pt idx="2">
                  <c:v>#N/A</c:v>
                </c:pt>
                <c:pt idx="3">
                  <c:v>#N/A</c:v>
                </c:pt>
                <c:pt idx="4">
                  <c:v>-10</c:v>
                </c:pt>
                <c:pt idx="5">
                  <c:v>#N/A</c:v>
                </c:pt>
                <c:pt idx="6">
                  <c:v>#N/A</c:v>
                </c:pt>
                <c:pt idx="7">
                  <c:v>188</c:v>
                </c:pt>
                <c:pt idx="8">
                  <c:v>#N/A</c:v>
                </c:pt>
                <c:pt idx="9">
                  <c:v>#N/A</c:v>
                </c:pt>
                <c:pt idx="10">
                  <c:v>1138</c:v>
                </c:pt>
                <c:pt idx="11">
                  <c:v>#N/A</c:v>
                </c:pt>
                <c:pt idx="12">
                  <c:v>#N/A</c:v>
                </c:pt>
                <c:pt idx="13">
                  <c:v>837</c:v>
                </c:pt>
                <c:pt idx="14">
                  <c:v>#N/A</c:v>
                </c:pt>
              </c:numCache>
            </c:numRef>
          </c:val>
          <c:smooth val="0"/>
          <c:extLst>
            <c:ext xmlns:c16="http://schemas.microsoft.com/office/drawing/2014/chart" uri="{C3380CC4-5D6E-409C-BE32-E72D297353CC}">
              <c16:uniqueId val="{00000008-FA01-45C2-A921-8C8954F1A8A7}"/>
            </c:ext>
          </c:extLst>
        </c:ser>
        <c:dLbls>
          <c:showLegendKey val="0"/>
          <c:showVal val="0"/>
          <c:showCatName val="0"/>
          <c:showSerName val="0"/>
          <c:showPercent val="0"/>
          <c:showBubbleSize val="0"/>
        </c:dLbls>
        <c:marker val="1"/>
        <c:smooth val="0"/>
        <c:axId val="227955576"/>
        <c:axId val="227955960"/>
      </c:lineChart>
      <c:catAx>
        <c:axId val="227955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7955960"/>
        <c:crosses val="autoZero"/>
        <c:auto val="1"/>
        <c:lblAlgn val="ctr"/>
        <c:lblOffset val="100"/>
        <c:tickLblSkip val="1"/>
        <c:tickMarkSkip val="1"/>
        <c:noMultiLvlLbl val="0"/>
      </c:catAx>
      <c:valAx>
        <c:axId val="227955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955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78194</c:v>
                </c:pt>
                <c:pt idx="5">
                  <c:v>77870</c:v>
                </c:pt>
                <c:pt idx="8">
                  <c:v>77351</c:v>
                </c:pt>
                <c:pt idx="11">
                  <c:v>78319</c:v>
                </c:pt>
                <c:pt idx="14">
                  <c:v>79673</c:v>
                </c:pt>
              </c:numCache>
            </c:numRef>
          </c:val>
          <c:extLst>
            <c:ext xmlns:c16="http://schemas.microsoft.com/office/drawing/2014/chart" uri="{C3380CC4-5D6E-409C-BE32-E72D297353CC}">
              <c16:uniqueId val="{00000000-7B65-4782-9BB2-C44D31412DC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20062</c:v>
                </c:pt>
                <c:pt idx="5">
                  <c:v>18094</c:v>
                </c:pt>
                <c:pt idx="8">
                  <c:v>19494</c:v>
                </c:pt>
                <c:pt idx="11">
                  <c:v>20066</c:v>
                </c:pt>
                <c:pt idx="14">
                  <c:v>29724</c:v>
                </c:pt>
              </c:numCache>
            </c:numRef>
          </c:val>
          <c:extLst>
            <c:ext xmlns:c16="http://schemas.microsoft.com/office/drawing/2014/chart" uri="{C3380CC4-5D6E-409C-BE32-E72D297353CC}">
              <c16:uniqueId val="{00000001-7B65-4782-9BB2-C44D31412DC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21386</c:v>
                </c:pt>
                <c:pt idx="5">
                  <c:v>24612</c:v>
                </c:pt>
                <c:pt idx="8">
                  <c:v>22135</c:v>
                </c:pt>
                <c:pt idx="11">
                  <c:v>24788</c:v>
                </c:pt>
                <c:pt idx="14">
                  <c:v>26477</c:v>
                </c:pt>
              </c:numCache>
            </c:numRef>
          </c:val>
          <c:extLst>
            <c:ext xmlns:c16="http://schemas.microsoft.com/office/drawing/2014/chart" uri="{C3380CC4-5D6E-409C-BE32-E72D297353CC}">
              <c16:uniqueId val="{00000002-7B65-4782-9BB2-C44D31412DC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B65-4782-9BB2-C44D31412DC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B65-4782-9BB2-C44D31412DC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B65-4782-9BB2-C44D31412DC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13944</c:v>
                </c:pt>
                <c:pt idx="3">
                  <c:v>13886</c:v>
                </c:pt>
                <c:pt idx="6">
                  <c:v>13890</c:v>
                </c:pt>
                <c:pt idx="9">
                  <c:v>14230</c:v>
                </c:pt>
                <c:pt idx="12">
                  <c:v>14278</c:v>
                </c:pt>
              </c:numCache>
            </c:numRef>
          </c:val>
          <c:extLst>
            <c:ext xmlns:c16="http://schemas.microsoft.com/office/drawing/2014/chart" uri="{C3380CC4-5D6E-409C-BE32-E72D297353CC}">
              <c16:uniqueId val="{00000006-7B65-4782-9BB2-C44D31412DC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361</c:v>
                </c:pt>
                <c:pt idx="3">
                  <c:v>202</c:v>
                </c:pt>
                <c:pt idx="6">
                  <c:v>74</c:v>
                </c:pt>
                <c:pt idx="9">
                  <c:v>23</c:v>
                </c:pt>
                <c:pt idx="12">
                  <c:v>20</c:v>
                </c:pt>
              </c:numCache>
            </c:numRef>
          </c:val>
          <c:extLst>
            <c:ext xmlns:c16="http://schemas.microsoft.com/office/drawing/2014/chart" uri="{C3380CC4-5D6E-409C-BE32-E72D297353CC}">
              <c16:uniqueId val="{00000007-7B65-4782-9BB2-C44D31412DC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26331</c:v>
                </c:pt>
                <c:pt idx="3">
                  <c:v>23388</c:v>
                </c:pt>
                <c:pt idx="6">
                  <c:v>21375</c:v>
                </c:pt>
                <c:pt idx="9">
                  <c:v>14424</c:v>
                </c:pt>
                <c:pt idx="12">
                  <c:v>14111</c:v>
                </c:pt>
              </c:numCache>
            </c:numRef>
          </c:val>
          <c:extLst>
            <c:ext xmlns:c16="http://schemas.microsoft.com/office/drawing/2014/chart" uri="{C3380CC4-5D6E-409C-BE32-E72D297353CC}">
              <c16:uniqueId val="{00000008-7B65-4782-9BB2-C44D31412DC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2374</c:v>
                </c:pt>
                <c:pt idx="3">
                  <c:v>2284</c:v>
                </c:pt>
                <c:pt idx="6">
                  <c:v>1954</c:v>
                </c:pt>
                <c:pt idx="9">
                  <c:v>1867</c:v>
                </c:pt>
                <c:pt idx="12">
                  <c:v>2049</c:v>
                </c:pt>
              </c:numCache>
            </c:numRef>
          </c:val>
          <c:extLst>
            <c:ext xmlns:c16="http://schemas.microsoft.com/office/drawing/2014/chart" uri="{C3380CC4-5D6E-409C-BE32-E72D297353CC}">
              <c16:uniqueId val="{00000009-7B65-4782-9BB2-C44D31412DC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74424</c:v>
                </c:pt>
                <c:pt idx="3">
                  <c:v>75563</c:v>
                </c:pt>
                <c:pt idx="6">
                  <c:v>79990</c:v>
                </c:pt>
                <c:pt idx="9">
                  <c:v>87483</c:v>
                </c:pt>
                <c:pt idx="12">
                  <c:v>93810</c:v>
                </c:pt>
              </c:numCache>
            </c:numRef>
          </c:val>
          <c:extLst>
            <c:ext xmlns:c16="http://schemas.microsoft.com/office/drawing/2014/chart" uri="{C3380CC4-5D6E-409C-BE32-E72D297353CC}">
              <c16:uniqueId val="{0000000A-7B65-4782-9BB2-C44D31412DCC}"/>
            </c:ext>
          </c:extLst>
        </c:ser>
        <c:dLbls>
          <c:showLegendKey val="0"/>
          <c:showVal val="0"/>
          <c:showCatName val="0"/>
          <c:showSerName val="0"/>
          <c:showPercent val="0"/>
          <c:showBubbleSize val="0"/>
        </c:dLbls>
        <c:gapWidth val="100"/>
        <c:overlap val="100"/>
        <c:axId val="227963512"/>
        <c:axId val="238901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B65-4782-9BB2-C44D31412DCC}"/>
            </c:ext>
          </c:extLst>
        </c:ser>
        <c:dLbls>
          <c:showLegendKey val="0"/>
          <c:showVal val="0"/>
          <c:showCatName val="0"/>
          <c:showSerName val="0"/>
          <c:showPercent val="0"/>
          <c:showBubbleSize val="0"/>
        </c:dLbls>
        <c:marker val="1"/>
        <c:smooth val="0"/>
        <c:axId val="227963512"/>
        <c:axId val="238901480"/>
      </c:lineChart>
      <c:catAx>
        <c:axId val="227963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8901480"/>
        <c:crosses val="autoZero"/>
        <c:auto val="1"/>
        <c:lblAlgn val="ctr"/>
        <c:lblOffset val="100"/>
        <c:tickLblSkip val="1"/>
        <c:tickMarkSkip val="1"/>
        <c:noMultiLvlLbl val="0"/>
      </c:catAx>
      <c:valAx>
        <c:axId val="238901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963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7876</c:v>
                </c:pt>
                <c:pt idx="1">
                  <c:v>9016</c:v>
                </c:pt>
                <c:pt idx="2">
                  <c:v>9285</c:v>
                </c:pt>
              </c:numCache>
            </c:numRef>
          </c:val>
          <c:extLst>
            <c:ext xmlns:c16="http://schemas.microsoft.com/office/drawing/2014/chart" uri="{C3380CC4-5D6E-409C-BE32-E72D297353CC}">
              <c16:uniqueId val="{00000000-D3A7-4D6B-B8D8-DF59FE7169B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D3A7-4D6B-B8D8-DF59FE7169B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11191</c:v>
                </c:pt>
                <c:pt idx="1">
                  <c:v>12729</c:v>
                </c:pt>
                <c:pt idx="2">
                  <c:v>13690</c:v>
                </c:pt>
              </c:numCache>
            </c:numRef>
          </c:val>
          <c:extLst>
            <c:ext xmlns:c16="http://schemas.microsoft.com/office/drawing/2014/chart" uri="{C3380CC4-5D6E-409C-BE32-E72D297353CC}">
              <c16:uniqueId val="{00000002-D3A7-4D6B-B8D8-DF59FE7169B9}"/>
            </c:ext>
          </c:extLst>
        </c:ser>
        <c:dLbls>
          <c:showLegendKey val="0"/>
          <c:showVal val="0"/>
          <c:showCatName val="0"/>
          <c:showSerName val="0"/>
          <c:showPercent val="0"/>
          <c:showBubbleSize val="0"/>
        </c:dLbls>
        <c:gapWidth val="120"/>
        <c:overlap val="100"/>
        <c:axId val="224602656"/>
        <c:axId val="224601872"/>
      </c:barChart>
      <c:catAx>
        <c:axId val="224602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4601872"/>
        <c:crosses val="autoZero"/>
        <c:auto val="1"/>
        <c:lblAlgn val="ctr"/>
        <c:lblOffset val="100"/>
        <c:tickLblSkip val="1"/>
        <c:tickMarkSkip val="1"/>
        <c:noMultiLvlLbl val="0"/>
      </c:catAx>
      <c:valAx>
        <c:axId val="2246018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4602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{BDDBD1F7-54F3-4531-A37E-94295F62A9B1}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5ED-44A4-9C8B-746F6E3F884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{A60DA554-33EE-46C1-9513-22FA241D9614}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5ED-44A4-9C8B-746F6E3F884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{2E479FCE-4FAA-4D15-8943-A5AFB20EB24B}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5ED-44A4-9C8B-746F6E3F884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{5CE65A30-8538-4098-9395-8B1769B7B7F2}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5ED-44A4-9C8B-746F6E3F884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{836E1412-45AB-4402-8B8A-30FFE7379655}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5ED-44A4-9C8B-746F6E3F884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{B02CA0CF-9F10-404A-A822-CDC05E889E29}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5ED-44A4-9C8B-746F6E3F884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{1868A09B-AD31-461F-ADAE-0FC4C5D839D2}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5ED-44A4-9C8B-746F6E3F884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{42420FC2-7B54-4870-8209-86E7E7FC6501}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5ED-44A4-9C8B-746F6E3F884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{00C712AB-A871-46B9-905C-2201CC20C672}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5ED-44A4-9C8B-746F6E3F884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52.7</c:v>
                </c:pt>
                <c:pt idx="8">
                  <c:v>53.2</c:v>
                </c:pt>
                <c:pt idx="16">
                  <c:v>54.4</c:v>
                </c:pt>
                <c:pt idx="24">
                  <c:v>53.8</c:v>
                </c:pt>
                <c:pt idx="32">
                  <c:v>45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5ED-44A4-9C8B-746F6E3F884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{8A945150-478F-44C6-9B96-1D48E8CA050E}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5ED-44A4-9C8B-746F6E3F884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{E17BDAEF-E757-4FD7-A8FE-267A711F515E}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5ED-44A4-9C8B-746F6E3F884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{9C2095A1-1A15-42D6-AC27-3106181683CB}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5ED-44A4-9C8B-746F6E3F884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{0C59F8FC-3258-40B4-9198-3F8F1EBEAC90}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5ED-44A4-9C8B-746F6E3F884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{FFDF4931-2C6A-43CD-A723-B23E413E7836}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5ED-44A4-9C8B-746F6E3F884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{5C9E6B32-1638-41C4-A00B-92FFDE4705FE}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5ED-44A4-9C8B-746F6E3F884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{D190F60C-7747-4F01-AEBF-6B82468A4684}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5ED-44A4-9C8B-746F6E3F884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{75F3B661-E4F1-4EF5-B46A-6249A6A94D54}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5ED-44A4-9C8B-746F6E3F884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{B736CEFE-E227-4A20-88DB-96DA5F240E65}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5ED-44A4-9C8B-746F6E3F88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59.4</c:v>
                </c:pt>
                <c:pt idx="16">
                  <c:v>60.2</c:v>
                </c:pt>
                <c:pt idx="24">
                  <c:v>61</c:v>
                </c:pt>
                <c:pt idx="32">
                  <c:v>62.1</c:v>
                </c:pt>
              </c:numCache>
            </c:numRef>
          </c:xVal>
          <c:yVal>
            <c:numRef>
              <c:f>公会計指標分析・財政指標組合せ分析表!$BP$55:$DC$55</c:f>
              <c:numCache>
                <c:formatCode>#,##0.0;"▲ "#,##0.0</c:formatCode>
                <c:ptCount val="40"/>
                <c:pt idx="0">
                  <c:v>17.399999999999999</c:v>
                </c:pt>
                <c:pt idx="8">
                  <c:v>12.1</c:v>
                </c:pt>
                <c:pt idx="16">
                  <c:v>11.2</c:v>
                </c:pt>
                <c:pt idx="24">
                  <c:v>7.1</c:v>
                </c:pt>
                <c:pt idx="32">
                  <c:v>5</c:v>
                </c:pt>
              </c:numCache>
            </c:numRef>
          </c:yVal>
          <c:smooth val="0"/>
          <c:extLst>
            <c:ext xmlns:c16="http://schemas.microsoft.com/office/drawing/2014/chart" uri="{C3380CC4-5D6E-409C-BE32-E72D297353CC}">
              <c16:uniqueId val="{00000013-B5ED-44A4-9C8B-746F6E3F8840}"/>
            </c:ext>
          </c:extLst>
        </c:ser>
        <c:dLbls>
          <c:showLegendKey val="0"/>
          <c:showVal val="1"/>
          <c:showCatName val="0"/>
          <c:showSerName val="0"/>
          <c:showPercent val="0"/>
          <c:showBubbleSize val="0"/>
        </c:dLbls>
        <c:axId val="46179840"/>
        <c:axId val="46181760"/>
      </c:scatterChart>
      <c:valAx>
        <c:axId val="46179840"/>
        <c:scaling>
          <c:orientation val="maxMin"/>
          <c:max val="63"/>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{67C61AC2-070E-4364-8919-CA7F3F503F58}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3CD-4BC9-B062-A8B99EEC0A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{46DEB653-F395-4A4E-B072-B16B161ACF2D}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CD-4BC9-B062-A8B99EEC0A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{728A0CD2-C597-47DA-8501-2BDE5D5B2517}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CD-4BC9-B062-A8B99EEC0A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{527A64DD-BA0D-491B-BAEF-1BB37955627D}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CD-4BC9-B062-A8B99EEC0A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{E8CC2B4D-4B97-4013-B795-0B9F35A0E842}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CD-4BC9-B062-A8B99EEC0A35}"/>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{D1019730-EFC5-43F6-B9D4-66FE36FAF008}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3CD-4BC9-B062-A8B99EEC0A35}"/>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{5D9BEEAA-AA89-4AF7-80EB-A4E9E82DC126}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3CD-4BC9-B062-A8B99EEC0A3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{67B1802C-2D05-4CBB-9D62-CF651311114E}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3CD-4BC9-B062-A8B99EEC0A3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{A8DA2B1F-0302-4F34-9DE3-BCC4DA98C85A}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3CD-4BC9-B062-A8B99EEC0A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-0.6</c:v>
                </c:pt>
                <c:pt idx="8">
                  <c:v>-0.3</c:v>
                </c:pt>
                <c:pt idx="16">
                  <c:v>0</c:v>
                </c:pt>
                <c:pt idx="24">
                  <c:v>0.5</c:v>
                </c:pt>
                <c:pt idx="32">
                  <c:v>0.9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3CD-4BC9-B062-A8B99EEC0A3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{61C82EAE-5CE0-4B00-BBAB-1DF3EAC8950A}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3CD-4BC9-B062-A8B99EEC0A3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{526D8F39-271F-4437-9243-F1AEE377510B}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CD-4BC9-B062-A8B99EEC0A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{568B52F8-8132-43EB-BD5D-A1B76EC4783D}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CD-4BC9-B062-A8B99EEC0A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{B05F7585-F08A-405D-BD94-6B12BE9ADBE1}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CD-4BC9-B062-A8B99EEC0A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{772DCC28-659D-44B1-BF23-5C9F32384061}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CD-4BC9-B062-A8B99EEC0A35}"/>
                </c:ext>
              </c:extLst>
            </c:dLbl>
            <c:dLbl>
              <c:idx val="8"/>
              <c:layout>
                <c:manualLayout>
                  <c:x val="-4.509653070695374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{B4E53098-2771-4B04-8BCD-E3C2FFFA6191}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3CD-4BC9-B062-A8B99EEC0A35}"/>
                </c:ext>
              </c:extLst>
            </c:dLbl>
            <c:dLbl>
              <c:idx val="16"/>
              <c:layout>
                <c:manualLayout>
                  <c:x val="-1.8171803637232534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{4A524FF6-FD07-4A03-B0FF-D8F1C3964DB1}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3CD-4BC9-B062-A8B99EEC0A3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{9B8D2FE9-B0C5-425E-9396-17D5AD653E1A}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3CD-4BC9-B062-A8B99EEC0A3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{16BD8966-2B80-4203-9420-EB4F72E41998}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3CD-4BC9-B062-A8B99EEC0A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3.5</c:v>
                </c:pt>
                <c:pt idx="16">
                  <c:v>3.5</c:v>
                </c:pt>
                <c:pt idx="24">
                  <c:v>3.4</c:v>
                </c:pt>
                <c:pt idx="32">
                  <c:v>3.6</c:v>
                </c:pt>
              </c:numCache>
            </c:numRef>
          </c:xVal>
          <c:yVal>
            <c:numRef>
              <c:f>公会計指標分析・財政指標組合せ分析表!$BP$77:$DC$77</c:f>
              <c:numCache>
                <c:formatCode>#,##0.0;"▲ "#,##0.0</c:formatCode>
                <c:ptCount val="40"/>
                <c:pt idx="0">
                  <c:v>17.399999999999999</c:v>
                </c:pt>
                <c:pt idx="8">
                  <c:v>12.1</c:v>
                </c:pt>
                <c:pt idx="16">
                  <c:v>11.2</c:v>
                </c:pt>
                <c:pt idx="24">
                  <c:v>7.1</c:v>
                </c:pt>
                <c:pt idx="32">
                  <c:v>5</c:v>
                </c:pt>
              </c:numCache>
            </c:numRef>
          </c:yVal>
          <c:smooth val="0"/>
          <c:extLst>
            <c:ext xmlns:c16="http://schemas.microsoft.com/office/drawing/2014/chart" uri="{C3380CC4-5D6E-409C-BE32-E72D297353CC}">
              <c16:uniqueId val="{00000013-63CD-4BC9-B062-A8B99EEC0A35}"/>
            </c:ext>
          </c:extLst>
        </c:ser>
        <c:dLbls>
          <c:showLegendKey val="0"/>
          <c:showVal val="1"/>
          <c:showCatName val="0"/>
          <c:showSerName val="0"/>
          <c:showPercent val="0"/>
          <c:showBubbleSize val="0"/>
        </c:dLbls>
        <c:axId val="84219776"/>
        <c:axId val="84234240"/>
      </c:scatterChart>
      <c:valAx>
        <c:axId val="84219776"/>
        <c:scaling>
          <c:orientation val="maxMin"/>
          <c:max val="3.7"/>
          <c:min val="3.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CF7CA6B-FA15-45D1-8830-F92E41C0CC76}"/>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1B83A4B7-89F9-4E42-8C8A-F4F2E9DCD7DB}"/>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元利償還金については、平成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年度において、借入を行ったものは公債費の後年度負担抑制のため、据置期間を短縮しており、新たに元金償還が発生していないことから、令和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年度と比較して減額となっている。しかし、令和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年度において借入を行った循環型施設整備事業や町田第一中学校増改築事業などに伴う元利償還金が今後増加する見込みである。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今後の市債の発行については、循環型施設整備事業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や新たな学校づくり推進事業など多額な費用を要する事業を予定していることから、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後年度の公債費の影響を考慮しつつ発行額を決定する等、適正水準の維持に努める。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一般会計等に係る地方債等の債務残高に対して、基金などの充当可能財源額が上回っているため、将来負担は生じていない。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年度と比較すると、将来負担額は増加しているが、充当可能財源等はそれ以上に増加し、将来負担額を上回っている。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年度の将来負担額における地方債現在高は、循環型施設整備事業や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町田第一中学校増改築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備事業などに係る市債の発行により増加している。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年度の充当可能財源等については、剰余金を財源とした財政調整基金の増加などにより充当可能基金が増加したことによるものである。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東京都町田市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年度末の基金現在高は約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増加した理由は、主に職員退職手当基金で約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億円、財政調整基金で約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億円増加したことによる。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各基金の目的に照らし合わせ、活用する際には慎重に検討し、積み立て及び取崩しを実施する。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・公共施設整備基金は、公共施設の整備に必要な資金に充当することを目的としており、令和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年度は文化施設計画営繕事業に充当した。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・廃棄物減量再資源化等推進整備基金は、廃棄物の減量、再資源化を図ることにより、資源の有効活用を促進し、循環型社会の形成に寄与することを目的としており、令和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年度は循環型施設整備事業や剪定枝資源化事業に充当した。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・まちだ未来づくり基金は、町田市の未来づくりを応援するために寄附された寄附金を適正に管理し、市政運営に活用することを目的としており、令和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年度は東京２０２０オリンピック・パラリンピック等国際大会推進事業やトライアル発注商品認定事業に充当した。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今後の老朽化した施設の大規模改修や維持保全の経費に対応するため、公共施設整備基金積立金が増加した。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町田市の公共施設は、その半数以上が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年以上経過しており、施設の老朽化に伴い公共施設等の維持保全に係る経費が増加している。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また、新たな学校づくり推進事業における小中学校の統廃合や公共施設の再編などによる経費が増加する見込みである。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上記のような経費に活用するため、基金残高を確保していく。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再算定に伴う地方交付税の増額や、消費税増税に伴う地方消費税交付金の増額などにより歳入が増加し、約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億円の積立をを行うことができたことなどが要因である。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「町田市５ヵ年計画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」では、生産年齢人口の減少に伴う市税収入の減少と少子高齢化を背景とした社会保障関係経費の増加による構造的収支不足が拡大することが見込まれている。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そういった中で、今後の財政状況も見据え、収支不足に対する財源調整や、計画的な財政運営を行うための財源として、毎年度の予算編成の中で取崩について検討する。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利用していない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9408219-9758-445A-BFA0-8ECA2137E4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DDD12E6-ACA8-4290-B111-10C4C34EDD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7AE59B23-98A3-4BCD-9CA1-4674DC5BC7CE}"/>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E774A00-649A-4532-880A-EAED0897DF35}"/>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BC2B4095-CE23-4D91-9F3F-869ABE8F4FFD}"/>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B77DFB9D-288C-467B-9C86-2E74D3338DBA}"/>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D7801164-8E09-407D-8100-41AF184FFC22}"/>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A27723B7-FD1A-4A23-9E1E-2A08FA11D482}"/>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DD88CB80-47C6-42DA-AE44-D579044F6B72}"/>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1FD8BE6E-25A5-40BD-8F47-BE8D4D779A99}"/>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2D3BAA5A-DB48-401E-8593-F1A96A0E6328}"/>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C7FBC2C0-3031-4E46-A070-1C2DE2C6315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772DFB2F-2AED-4F01-8BD7-A38623D1A33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F73A8BC6-7F05-4A99-AA7A-5344037452A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849B76D6-37DD-4D4A-8B38-C9823277361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9A038C7F-D78A-4F04-845B-8FB6019FB05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31BB75A3-5160-49F7-A9F9-F1C04AB8EDA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8F0EE95A-01AC-47E5-90F1-0651360F68F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FA794C87-4B42-483D-AFAA-2B6D54D3C4D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FA63A866-3709-43B8-8AC8-1BC2A753F07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244EEDFB-1E13-4392-8D7D-76603022F75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14767D51-FA68-484B-80BE-42BD9C6F27C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430,385
423,126
71.55
200,807,500
191,617,973
8,144,138
83,594,498
93,791,889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A9C80088-0B97-4B96-BDCD-C16B5754061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CDB5793-D6EC-4ABA-95F6-E6BB58DE518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514E59C1-41AD-47AC-9301-47FB39ED3AD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51BE4E9D-B297-4FBE-A757-0DF9EEF30A6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EE151BF8-735B-40A0-9FC6-1E9EE953601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BF8D5B10-26DC-4775-9D97-6F92FF8445D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5FAAEAB4-62D5-4618-B8BE-A060DC0BC6F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94D34CDD-87FC-4AC2-A80E-19B22527BFD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2A7959D9-0C91-4ED7-BC0B-4ACC835964D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8F0BC679-6119-4881-919C-1C4A2BFE355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BDDFEA02-8C80-4916-A122-A25C06745C6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D2F46D31-2D23-4DD5-A058-FCAE59166EF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21BF320F-C02C-43E0-9184-ADD3BE0B98C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3B8F8D30-B61E-47EA-9721-4CBFCB440EA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A4EB23F8-A733-4889-8870-8E0BC860908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2407AD76-E14D-4242-A12B-A5CA2AD0B57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6952D05C-7484-4EEF-A297-545423ED8F6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FCD4F19C-61AA-4F5B-B8F0-09E21C4BD51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30D487F2-8407-47D7-80B9-3AFE08F5374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370D31F5-144D-46B9-82C5-761EF2A73886}"/>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8ABF3688-8455-4B1B-98D5-18DA5585255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33D9C921-E67A-4331-BFD0-0836F62099D9}"/>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8BAD2C5B-55FC-4404-A1CA-0167890BC69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3E8FE08A-567A-434C-80F7-7DA383A60D2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C3FD3B19-BB68-4A0C-8CFD-D22070CC45F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1194FB6D-63E9-40A1-AEC8-B92B55A72F9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AA0F47C6-EA8D-40B6-961B-32D8B8F1237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AC546EBE-F55F-4BD6-A6F4-5A414E006FA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9341E316-97ED-4E63-AF17-6DF1E2D4049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D9CD8CCA-C565-43A3-B783-69486367362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38CEBCA-AF81-4756-9664-C870283A106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2F4B3F18-485F-4187-80B0-4CF10DBB1D0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67D3E24C-CD7E-446B-BAC1-BE5C864B7B1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1228F9C5-EAA1-4225-BA4E-BD373DBC9CF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193F9BB4-17F7-490E-AD85-0596BE1A2FC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年度の有形固定資産減価償却率は全国平均を下回り、類似団体内順位では</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位となっている。</a:t>
          </a:r>
        </a:p>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年度の有形固定資産減価償却率が大きく減少した理由は、町田市バイオエネルギーセンターが完成したことによるものである。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BC96C076-9B5D-491F-8557-4D34599A65C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BB090659-FECC-441B-806C-675B5EB3C68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B49E53F3-D6B5-4C5F-B2B5-8B4A0DC0D691}"/>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E4DD5BF5-5C27-4ED3-8C37-FA636631483B}"/>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5E9D5C9F-E7C1-4893-92F6-4881A76062A7}"/>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5E1F22C8-82B9-4D18-B43B-3427372F0D55}"/>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25E73EF4-6AB2-4B40-BD1A-6442563DFD06}"/>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3C3CC7B-C279-414C-B2EE-30D589495F5E}"/>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81552ED9-25F2-433E-94E6-D39D17B7C317}"/>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C8EEC8E8-11A4-433A-B162-7BADFB78532B}"/>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46FD2CAF-BD9F-4571-9016-B8AACE2129B5}"/>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606B5624-D721-4C4F-A085-99287F3601EB}"/>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96CBA8FB-F8DA-4061-A74A-AD8EFFAD5F51}"/>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E57995F-C899-4A1E-8ACD-63D9882FCAC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75C3307E-6489-46EA-8BEC-5A0700AB5A3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23473141-67B9-4A9A-AE2F-61379F16378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34</xdr:row>
      <xdr:rowOff>68580</xdr:rowOff>
    </xdr:to>
    <xdr:cxnSp macro="">
      <xdr:nvCxnSpPr>
        <xdr:cNvPr id="75" name="直線コネクタ 74">
          <a:extLst>
            <a:ext uri="{FF2B5EF4-FFF2-40B4-BE49-F238E27FC236}">
              <a16:creationId xmlns:a16="http://schemas.microsoft.com/office/drawing/2014/main" id="{77F57A1C-E478-454F-9368-BCA8800F1AF7}"/>
            </a:ext>
          </a:extLst>
        </xdr:cNvPr>
        <xdr:cNvCxnSpPr/>
      </xdr:nvCxnSpPr>
      <xdr:spPr>
        <a:xfrm flipV="1">
          <a:off x="4760595" y="5492750"/>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76" name="有形固定資産減価償却率最小値テキスト">
          <a:extLst>
            <a:ext uri="{FF2B5EF4-FFF2-40B4-BE49-F238E27FC236}">
              <a16:creationId xmlns:a16="http://schemas.microsoft.com/office/drawing/2014/main" id="{4F348434-005F-472F-9C6A-D2792B510EA6}"/>
            </a:ext>
          </a:extLst>
        </xdr:cNvPr>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77" name="直線コネクタ 76">
          <a:extLst>
            <a:ext uri="{FF2B5EF4-FFF2-40B4-BE49-F238E27FC236}">
              <a16:creationId xmlns:a16="http://schemas.microsoft.com/office/drawing/2014/main" id="{06EF6AC2-F26C-4730-98BF-5F58E305A14F}"/>
            </a:ext>
          </a:extLst>
        </xdr:cNvPr>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78" name="有形固定資産減価償却率最大値テキスト">
          <a:extLst>
            <a:ext uri="{FF2B5EF4-FFF2-40B4-BE49-F238E27FC236}">
              <a16:creationId xmlns:a16="http://schemas.microsoft.com/office/drawing/2014/main" id="{DB995EE7-4695-435E-B55D-CBB05D7B8677}"/>
            </a:ext>
          </a:extLst>
        </xdr:cNvPr>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79" name="直線コネクタ 78">
          <a:extLst>
            <a:ext uri="{FF2B5EF4-FFF2-40B4-BE49-F238E27FC236}">
              <a16:creationId xmlns:a16="http://schemas.microsoft.com/office/drawing/2014/main" id="{A216B427-92A6-4872-BAE3-D5630398A1B1}"/>
            </a:ext>
          </a:extLst>
        </xdr:cNvPr>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80" name="有形固定資産減価償却率平均値テキスト">
          <a:extLst>
            <a:ext uri="{FF2B5EF4-FFF2-40B4-BE49-F238E27FC236}">
              <a16:creationId xmlns:a16="http://schemas.microsoft.com/office/drawing/2014/main" id="{796E2AA0-A442-4D69-8447-9195FEB4E972}"/>
            </a:ext>
          </a:extLst>
        </xdr:cNvPr>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1" name="フローチャート: 判断 80">
          <a:extLst>
            <a:ext uri="{FF2B5EF4-FFF2-40B4-BE49-F238E27FC236}">
              <a16:creationId xmlns:a16="http://schemas.microsoft.com/office/drawing/2014/main" id="{9B5F8BAC-DF83-4A9E-B3B9-F7E189990BFE}"/>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82" name="フローチャート: 判断 81">
          <a:extLst>
            <a:ext uri="{FF2B5EF4-FFF2-40B4-BE49-F238E27FC236}">
              <a16:creationId xmlns:a16="http://schemas.microsoft.com/office/drawing/2014/main" id="{26CE8DAB-FC88-4AB6-B55D-34425E1C60D1}"/>
            </a:ext>
          </a:extLst>
        </xdr:cNvPr>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73872</xdr:rowOff>
    </xdr:from>
    <xdr:to>
      <xdr:col>15</xdr:col>
      <xdr:colOff>187325</xdr:colOff>
      <xdr:row>31</xdr:row>
      <xdr:rowOff>4022</xdr:rowOff>
    </xdr:to>
    <xdr:sp macro="" textlink="">
      <xdr:nvSpPr>
        <xdr:cNvPr id="83" name="フローチャート: 判断 82">
          <a:extLst>
            <a:ext uri="{FF2B5EF4-FFF2-40B4-BE49-F238E27FC236}">
              <a16:creationId xmlns:a16="http://schemas.microsoft.com/office/drawing/2014/main" id="{EB4268BB-5871-4C63-B71F-F0F802C72303}"/>
            </a:ext>
          </a:extLst>
        </xdr:cNvPr>
        <xdr:cNvSpPr/>
      </xdr:nvSpPr>
      <xdr:spPr>
        <a:xfrm>
          <a:off x="3238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84" name="フローチャート: 判断 83">
          <a:extLst>
            <a:ext uri="{FF2B5EF4-FFF2-40B4-BE49-F238E27FC236}">
              <a16:creationId xmlns:a16="http://schemas.microsoft.com/office/drawing/2014/main" id="{5BC48598-C310-46DB-A7EA-73F79A29CB8A}"/>
            </a:ext>
          </a:extLst>
        </xdr:cNvPr>
        <xdr:cNvSpPr/>
      </xdr:nvSpPr>
      <xdr:spPr>
        <a:xfrm>
          <a:off x="2476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85" name="フローチャート: 判断 84">
          <a:extLst>
            <a:ext uri="{FF2B5EF4-FFF2-40B4-BE49-F238E27FC236}">
              <a16:creationId xmlns:a16="http://schemas.microsoft.com/office/drawing/2014/main" id="{19124323-11B5-4DDA-A4C9-0E53F73A77AB}"/>
            </a:ext>
          </a:extLst>
        </xdr:cNvPr>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9D79D162-2687-453B-A18E-A9CB082FBC2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5967B8DF-93D6-45F0-919A-AD09364E851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557B04E3-B022-4901-BE65-FE51F6F38CE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48A8E6E5-88C9-495C-80BD-A840879982F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AE8E52B-B1E6-4528-9104-F9BB8EADEBB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41275</xdr:rowOff>
    </xdr:from>
    <xdr:to>
      <xdr:col>23</xdr:col>
      <xdr:colOff>136525</xdr:colOff>
      <xdr:row>27</xdr:row>
      <xdr:rowOff>142875</xdr:rowOff>
    </xdr:to>
    <xdr:sp macro="" textlink="">
      <xdr:nvSpPr>
        <xdr:cNvPr id="91" name="楕円 90">
          <a:extLst>
            <a:ext uri="{FF2B5EF4-FFF2-40B4-BE49-F238E27FC236}">
              <a16:creationId xmlns:a16="http://schemas.microsoft.com/office/drawing/2014/main" id="{372AFF7D-1C5C-4131-BA7F-CAEABC28B4DD}"/>
            </a:ext>
          </a:extLst>
        </xdr:cNvPr>
        <xdr:cNvSpPr/>
      </xdr:nvSpPr>
      <xdr:spPr>
        <a:xfrm>
          <a:off x="4711700" y="54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165752</xdr:rowOff>
    </xdr:from>
    <xdr:ext cx="405111" cy="259045"/>
    <xdr:sp macro="" textlink="">
      <xdr:nvSpPr>
        <xdr:cNvPr id="92" name="有形固定資産減価償却率該当値テキスト">
          <a:extLst>
            <a:ext uri="{FF2B5EF4-FFF2-40B4-BE49-F238E27FC236}">
              <a16:creationId xmlns:a16="http://schemas.microsoft.com/office/drawing/2014/main" id="{4A65572E-449B-4823-8EDE-09B64AC27342}"/>
            </a:ext>
          </a:extLst>
        </xdr:cNvPr>
        <xdr:cNvSpPr txBox="1"/>
      </xdr:nvSpPr>
      <xdr:spPr>
        <a:xfrm>
          <a:off x="48133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15028</xdr:rowOff>
    </xdr:from>
    <xdr:to>
      <xdr:col>19</xdr:col>
      <xdr:colOff>187325</xdr:colOff>
      <xdr:row>29</xdr:row>
      <xdr:rowOff>116628</xdr:rowOff>
    </xdr:to>
    <xdr:sp macro="" textlink="">
      <xdr:nvSpPr>
        <xdr:cNvPr id="93" name="楕円 92">
          <a:extLst>
            <a:ext uri="{FF2B5EF4-FFF2-40B4-BE49-F238E27FC236}">
              <a16:creationId xmlns:a16="http://schemas.microsoft.com/office/drawing/2014/main" id="{3D00C4D0-FE3F-4DB8-A969-F18267945D2C}"/>
            </a:ext>
          </a:extLst>
        </xdr:cNvPr>
        <xdr:cNvSpPr/>
      </xdr:nvSpPr>
      <xdr:spPr>
        <a:xfrm>
          <a:off x="4000500" y="575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92075</xdr:rowOff>
    </xdr:from>
    <xdr:to>
      <xdr:col>23</xdr:col>
      <xdr:colOff>85725</xdr:colOff>
      <xdr:row>29</xdr:row>
      <xdr:rowOff>65828</xdr:rowOff>
    </xdr:to>
    <xdr:cxnSp macro="">
      <xdr:nvCxnSpPr>
        <xdr:cNvPr id="94" name="直線コネクタ 93">
          <a:extLst>
            <a:ext uri="{FF2B5EF4-FFF2-40B4-BE49-F238E27FC236}">
              <a16:creationId xmlns:a16="http://schemas.microsoft.com/office/drawing/2014/main" id="{DA222A6D-EC8E-4401-932C-A45D3207FA96}"/>
            </a:ext>
          </a:extLst>
        </xdr:cNvPr>
        <xdr:cNvCxnSpPr/>
      </xdr:nvCxnSpPr>
      <xdr:spPr>
        <a:xfrm flipV="1">
          <a:off x="4051300" y="5492750"/>
          <a:ext cx="711200" cy="31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36618</xdr:rowOff>
    </xdr:from>
    <xdr:to>
      <xdr:col>15</xdr:col>
      <xdr:colOff>187325</xdr:colOff>
      <xdr:row>29</xdr:row>
      <xdr:rowOff>138218</xdr:rowOff>
    </xdr:to>
    <xdr:sp macro="" textlink="">
      <xdr:nvSpPr>
        <xdr:cNvPr id="95" name="楕円 94">
          <a:extLst>
            <a:ext uri="{FF2B5EF4-FFF2-40B4-BE49-F238E27FC236}">
              <a16:creationId xmlns:a16="http://schemas.microsoft.com/office/drawing/2014/main" id="{A2A8E534-E8A9-46D6-8B24-E70F69185D04}"/>
            </a:ext>
          </a:extLst>
        </xdr:cNvPr>
        <xdr:cNvSpPr/>
      </xdr:nvSpPr>
      <xdr:spPr>
        <a:xfrm>
          <a:off x="3238500" y="57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65828</xdr:rowOff>
    </xdr:from>
    <xdr:to>
      <xdr:col>19</xdr:col>
      <xdr:colOff>136525</xdr:colOff>
      <xdr:row>29</xdr:row>
      <xdr:rowOff>87418</xdr:rowOff>
    </xdr:to>
    <xdr:cxnSp macro="">
      <xdr:nvCxnSpPr>
        <xdr:cNvPr id="96" name="直線コネクタ 95">
          <a:extLst>
            <a:ext uri="{FF2B5EF4-FFF2-40B4-BE49-F238E27FC236}">
              <a16:creationId xmlns:a16="http://schemas.microsoft.com/office/drawing/2014/main" id="{42765C4E-82BB-4D92-9258-B484AD5F38F4}"/>
            </a:ext>
          </a:extLst>
        </xdr:cNvPr>
        <xdr:cNvCxnSpPr/>
      </xdr:nvCxnSpPr>
      <xdr:spPr>
        <a:xfrm flipV="1">
          <a:off x="3289300" y="580940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164888</xdr:rowOff>
    </xdr:from>
    <xdr:to>
      <xdr:col>11</xdr:col>
      <xdr:colOff>187325</xdr:colOff>
      <xdr:row>29</xdr:row>
      <xdr:rowOff>95038</xdr:rowOff>
    </xdr:to>
    <xdr:sp macro="" textlink="">
      <xdr:nvSpPr>
        <xdr:cNvPr id="97" name="楕円 96">
          <a:extLst>
            <a:ext uri="{FF2B5EF4-FFF2-40B4-BE49-F238E27FC236}">
              <a16:creationId xmlns:a16="http://schemas.microsoft.com/office/drawing/2014/main" id="{4B3419A5-67D3-4146-B4F2-1B5FFFF9624E}"/>
            </a:ext>
          </a:extLst>
        </xdr:cNvPr>
        <xdr:cNvSpPr/>
      </xdr:nvSpPr>
      <xdr:spPr>
        <a:xfrm>
          <a:off x="2476500" y="573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44238</xdr:rowOff>
    </xdr:from>
    <xdr:to>
      <xdr:col>15</xdr:col>
      <xdr:colOff>136525</xdr:colOff>
      <xdr:row>29</xdr:row>
      <xdr:rowOff>87418</xdr:rowOff>
    </xdr:to>
    <xdr:cxnSp macro="">
      <xdr:nvCxnSpPr>
        <xdr:cNvPr id="98" name="直線コネクタ 97">
          <a:extLst>
            <a:ext uri="{FF2B5EF4-FFF2-40B4-BE49-F238E27FC236}">
              <a16:creationId xmlns:a16="http://schemas.microsoft.com/office/drawing/2014/main" id="{6D84910D-C0B5-4450-8A45-D95822874790}"/>
            </a:ext>
          </a:extLst>
        </xdr:cNvPr>
        <xdr:cNvCxnSpPr/>
      </xdr:nvCxnSpPr>
      <xdr:spPr>
        <a:xfrm>
          <a:off x="2527300" y="578781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146897</xdr:rowOff>
    </xdr:from>
    <xdr:to>
      <xdr:col>7</xdr:col>
      <xdr:colOff>187325</xdr:colOff>
      <xdr:row>29</xdr:row>
      <xdr:rowOff>77047</xdr:rowOff>
    </xdr:to>
    <xdr:sp macro="" textlink="">
      <xdr:nvSpPr>
        <xdr:cNvPr id="99" name="楕円 98">
          <a:extLst>
            <a:ext uri="{FF2B5EF4-FFF2-40B4-BE49-F238E27FC236}">
              <a16:creationId xmlns:a16="http://schemas.microsoft.com/office/drawing/2014/main" id="{E3FC0443-DB4D-401E-B532-229EAF6C81B4}"/>
            </a:ext>
          </a:extLst>
        </xdr:cNvPr>
        <xdr:cNvSpPr/>
      </xdr:nvSpPr>
      <xdr:spPr>
        <a:xfrm>
          <a:off x="1714500" y="571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26247</xdr:rowOff>
    </xdr:from>
    <xdr:to>
      <xdr:col>11</xdr:col>
      <xdr:colOff>136525</xdr:colOff>
      <xdr:row>29</xdr:row>
      <xdr:rowOff>44238</xdr:rowOff>
    </xdr:to>
    <xdr:cxnSp macro="">
      <xdr:nvCxnSpPr>
        <xdr:cNvPr id="100" name="直線コネクタ 99">
          <a:extLst>
            <a:ext uri="{FF2B5EF4-FFF2-40B4-BE49-F238E27FC236}">
              <a16:creationId xmlns:a16="http://schemas.microsoft.com/office/drawing/2014/main" id="{FD1E966D-2F73-4582-A86F-2D8F7716C5BC}"/>
            </a:ext>
          </a:extLst>
        </xdr:cNvPr>
        <xdr:cNvCxnSpPr/>
      </xdr:nvCxnSpPr>
      <xdr:spPr>
        <a:xfrm>
          <a:off x="1765300" y="5769822"/>
          <a:ext cx="762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23935</xdr:rowOff>
    </xdr:from>
    <xdr:ext cx="405111" cy="259045"/>
    <xdr:sp macro="" textlink="">
      <xdr:nvSpPr>
        <xdr:cNvPr id="101" name="n_1aveValue有形固定資産減価償却率">
          <a:extLst>
            <a:ext uri="{FF2B5EF4-FFF2-40B4-BE49-F238E27FC236}">
              <a16:creationId xmlns:a16="http://schemas.microsoft.com/office/drawing/2014/main" id="{A04349EA-BD5F-40BF-8CAB-69CDDE5A4472}"/>
            </a:ext>
          </a:extLst>
        </xdr:cNvPr>
        <xdr:cNvSpPr txBox="1"/>
      </xdr:nvSpPr>
      <xdr:spPr>
        <a:xfrm>
          <a:off x="3836044"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166599</xdr:rowOff>
    </xdr:from>
    <xdr:ext cx="405111" cy="259045"/>
    <xdr:sp macro="" textlink="">
      <xdr:nvSpPr>
        <xdr:cNvPr id="102" name="n_2aveValue有形固定資産減価償却率">
          <a:extLst>
            <a:ext uri="{FF2B5EF4-FFF2-40B4-BE49-F238E27FC236}">
              <a16:creationId xmlns:a16="http://schemas.microsoft.com/office/drawing/2014/main" id="{0F7B258B-2FB4-4A33-9253-3386B6C82C10}"/>
            </a:ext>
          </a:extLst>
        </xdr:cNvPr>
        <xdr:cNvSpPr txBox="1"/>
      </xdr:nvSpPr>
      <xdr:spPr>
        <a:xfrm>
          <a:off x="30867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137812</xdr:rowOff>
    </xdr:from>
    <xdr:ext cx="405111" cy="259045"/>
    <xdr:sp macro="" textlink="">
      <xdr:nvSpPr>
        <xdr:cNvPr id="103" name="n_3aveValue有形固定資産減価償却率">
          <a:extLst>
            <a:ext uri="{FF2B5EF4-FFF2-40B4-BE49-F238E27FC236}">
              <a16:creationId xmlns:a16="http://schemas.microsoft.com/office/drawing/2014/main" id="{0A19AA4A-3427-480C-B04B-2E7ADEA064A4}"/>
            </a:ext>
          </a:extLst>
        </xdr:cNvPr>
        <xdr:cNvSpPr txBox="1"/>
      </xdr:nvSpPr>
      <xdr:spPr>
        <a:xfrm>
          <a:off x="2324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104" name="n_4aveValue有形固定資産減価償却率">
          <a:extLst>
            <a:ext uri="{FF2B5EF4-FFF2-40B4-BE49-F238E27FC236}">
              <a16:creationId xmlns:a16="http://schemas.microsoft.com/office/drawing/2014/main" id="{A2A7651E-927F-4FA7-8AE6-5733C6F7A90A}"/>
            </a:ext>
          </a:extLst>
        </xdr:cNvPr>
        <xdr:cNvSpPr txBox="1"/>
      </xdr:nvSpPr>
      <xdr:spPr>
        <a:xfrm>
          <a:off x="1562744" y="603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133155</xdr:rowOff>
    </xdr:from>
    <xdr:ext cx="405111" cy="259045"/>
    <xdr:sp macro="" textlink="">
      <xdr:nvSpPr>
        <xdr:cNvPr id="105" name="n_1mainValue有形固定資産減価償却率">
          <a:extLst>
            <a:ext uri="{FF2B5EF4-FFF2-40B4-BE49-F238E27FC236}">
              <a16:creationId xmlns:a16="http://schemas.microsoft.com/office/drawing/2014/main" id="{33912133-19E9-4793-8346-058F01AF9F63}"/>
            </a:ext>
          </a:extLst>
        </xdr:cNvPr>
        <xdr:cNvSpPr txBox="1"/>
      </xdr:nvSpPr>
      <xdr:spPr>
        <a:xfrm>
          <a:off x="3836044" y="5533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154745</xdr:rowOff>
    </xdr:from>
    <xdr:ext cx="405111" cy="259045"/>
    <xdr:sp macro="" textlink="">
      <xdr:nvSpPr>
        <xdr:cNvPr id="106" name="n_2mainValue有形固定資産減価償却率">
          <a:extLst>
            <a:ext uri="{FF2B5EF4-FFF2-40B4-BE49-F238E27FC236}">
              <a16:creationId xmlns:a16="http://schemas.microsoft.com/office/drawing/2014/main" id="{4A196656-2EE5-4396-AE71-FFFFE19C3D22}"/>
            </a:ext>
          </a:extLst>
        </xdr:cNvPr>
        <xdr:cNvSpPr txBox="1"/>
      </xdr:nvSpPr>
      <xdr:spPr>
        <a:xfrm>
          <a:off x="3086744" y="5555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111565</xdr:rowOff>
    </xdr:from>
    <xdr:ext cx="405111" cy="259045"/>
    <xdr:sp macro="" textlink="">
      <xdr:nvSpPr>
        <xdr:cNvPr id="107" name="n_3mainValue有形固定資産減価償却率">
          <a:extLst>
            <a:ext uri="{FF2B5EF4-FFF2-40B4-BE49-F238E27FC236}">
              <a16:creationId xmlns:a16="http://schemas.microsoft.com/office/drawing/2014/main" id="{6FC226DB-DD9D-444C-B3F9-9B54DE2D6D95}"/>
            </a:ext>
          </a:extLst>
        </xdr:cNvPr>
        <xdr:cNvSpPr txBox="1"/>
      </xdr:nvSpPr>
      <xdr:spPr>
        <a:xfrm>
          <a:off x="2324744" y="5512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93574</xdr:rowOff>
    </xdr:from>
    <xdr:ext cx="405111" cy="259045"/>
    <xdr:sp macro="" textlink="">
      <xdr:nvSpPr>
        <xdr:cNvPr id="108" name="n_4mainValue有形固定資産減価償却率">
          <a:extLst>
            <a:ext uri="{FF2B5EF4-FFF2-40B4-BE49-F238E27FC236}">
              <a16:creationId xmlns:a16="http://schemas.microsoft.com/office/drawing/2014/main" id="{D2F3275C-CF9A-4759-8D76-10A0076D76FB}"/>
            </a:ext>
          </a:extLst>
        </xdr:cNvPr>
        <xdr:cNvSpPr txBox="1"/>
      </xdr:nvSpPr>
      <xdr:spPr>
        <a:xfrm>
          <a:off x="1562744" y="5494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CAFE1C41-81EA-4BB8-99AE-51D6E9D91C9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BEB14257-E611-44D2-93AE-74E0D4ABB8D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33C3096C-2E1A-44A1-9681-F0E21D1BA33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B875AF24-9D06-40E6-8E1F-DFCDE2C6279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A06A33B0-5D2E-4A2F-961D-9F27484EE01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60186D81-F69A-4885-A5F0-A5BD7026ACE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C88AE8AC-8164-4C0C-A1F3-C494B4F3503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560391BE-BE86-41C2-A8CD-09107E0A392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99D08F6B-F790-44AC-9A76-9C6428807A6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9E169991-91C0-43BF-A580-FEE17BE948E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1FACC4B6-F7AF-426F-912D-763ACC6B936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B4EDF516-71E5-4763-9B06-C3CB7FCBAE1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337054FF-B7AA-473D-8AE3-6DEAD64D65C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年度の債務償還比率は全国平均・類似団体平均を下回っている。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充当可能基金金額が令和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年度と比べ約</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億円増加しており、債務償還比率の分子から差し引く充当可能財源が増加している。</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6525511F-2457-4CE9-AFAE-2EDBFE6631E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198621E0-3E56-4A39-BCD7-D421EF7208F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5CD5955B-A88F-4E69-BDA2-7E56E0479FF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775ECF75-3A3E-4BC8-90AB-BDEFC2A46E33}"/>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6" name="テキスト ボックス 125">
          <a:extLst>
            <a:ext uri="{FF2B5EF4-FFF2-40B4-BE49-F238E27FC236}">
              <a16:creationId xmlns:a16="http://schemas.microsoft.com/office/drawing/2014/main" id="{363FF158-7F86-4787-B798-4BE465DE82FB}"/>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8AB0BEA2-D431-4EB6-A166-79BB3F4C25F4}"/>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F6C66656-26A1-4E02-AF90-898692647718}"/>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5F1CDED9-9E49-4C8F-A8B6-A4458FD68BF7}"/>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6156BC87-EA76-44EB-8DD3-D0828089521E}"/>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E4D2F55D-82AD-402B-897D-672C6D9FDCAB}"/>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6A954653-E481-4985-87C3-2FA84E1D6BBB}"/>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628E7D5D-BC7B-41D9-8255-CAF0AAC597FB}"/>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0D0D8B34-1E58-43BF-87DC-C8C9742BF78C}"/>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BE7407A6-A875-4864-9938-09151E06A82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D94E511F-4640-4111-94B9-799325C0BF4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115358</xdr:rowOff>
    </xdr:to>
    <xdr:cxnSp macro="">
      <xdr:nvCxnSpPr>
        <xdr:cNvPr id="137" name="直線コネクタ 136">
          <a:extLst>
            <a:ext uri="{FF2B5EF4-FFF2-40B4-BE49-F238E27FC236}">
              <a16:creationId xmlns:a16="http://schemas.microsoft.com/office/drawing/2014/main" id="{451B7837-2000-4A4B-B97D-D711468EBE66}"/>
            </a:ext>
          </a:extLst>
        </xdr:cNvPr>
        <xdr:cNvCxnSpPr/>
      </xdr:nvCxnSpPr>
      <xdr:spPr>
        <a:xfrm flipV="1">
          <a:off x="14793595" y="5312833"/>
          <a:ext cx="1269"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119185</xdr:rowOff>
    </xdr:from>
    <xdr:ext cx="469744" cy="259045"/>
    <xdr:sp macro="" textlink="">
      <xdr:nvSpPr>
        <xdr:cNvPr id="138" name="債務償還比率最小値テキスト">
          <a:extLst>
            <a:ext uri="{FF2B5EF4-FFF2-40B4-BE49-F238E27FC236}">
              <a16:creationId xmlns:a16="http://schemas.microsoft.com/office/drawing/2014/main" id="{DC8B8098-BDC1-4544-871C-EB63565083AD}"/>
            </a:ext>
          </a:extLst>
        </xdr:cNvPr>
        <xdr:cNvSpPr txBox="1"/>
      </xdr:nvSpPr>
      <xdr:spPr>
        <a:xfrm>
          <a:off x="14846300" y="672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115358</xdr:rowOff>
    </xdr:from>
    <xdr:to>
      <xdr:col>76</xdr:col>
      <xdr:colOff>111125</xdr:colOff>
      <xdr:row>34</xdr:row>
      <xdr:rowOff>115358</xdr:rowOff>
    </xdr:to>
    <xdr:cxnSp macro="">
      <xdr:nvCxnSpPr>
        <xdr:cNvPr id="139" name="直線コネクタ 138">
          <a:extLst>
            <a:ext uri="{FF2B5EF4-FFF2-40B4-BE49-F238E27FC236}">
              <a16:creationId xmlns:a16="http://schemas.microsoft.com/office/drawing/2014/main" id="{907F44AC-4812-48AB-B67F-2F17B94E98C9}"/>
            </a:ext>
          </a:extLst>
        </xdr:cNvPr>
        <xdr:cNvCxnSpPr/>
      </xdr:nvCxnSpPr>
      <xdr:spPr>
        <a:xfrm>
          <a:off x="14706600" y="6716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A14A738C-DB15-4301-8A37-43A511639A47}"/>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2EBBC760-4A8C-48B0-AE2E-8D47D0093F04}"/>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11637</xdr:rowOff>
    </xdr:from>
    <xdr:ext cx="469744" cy="259045"/>
    <xdr:sp macro="" textlink="">
      <xdr:nvSpPr>
        <xdr:cNvPr id="142" name="債務償還比率平均値テキスト">
          <a:extLst>
            <a:ext uri="{FF2B5EF4-FFF2-40B4-BE49-F238E27FC236}">
              <a16:creationId xmlns:a16="http://schemas.microsoft.com/office/drawing/2014/main" id="{C433E12D-D82C-49C4-AD7A-A09A0392E692}"/>
            </a:ext>
          </a:extLst>
        </xdr:cNvPr>
        <xdr:cNvSpPr txBox="1"/>
      </xdr:nvSpPr>
      <xdr:spPr>
        <a:xfrm>
          <a:off x="14846300" y="592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33210</xdr:rowOff>
    </xdr:from>
    <xdr:to>
      <xdr:col>76</xdr:col>
      <xdr:colOff>73025</xdr:colOff>
      <xdr:row>30</xdr:row>
      <xdr:rowOff>134810</xdr:rowOff>
    </xdr:to>
    <xdr:sp macro="" textlink="">
      <xdr:nvSpPr>
        <xdr:cNvPr id="143" name="フローチャート: 判断 142">
          <a:extLst>
            <a:ext uri="{FF2B5EF4-FFF2-40B4-BE49-F238E27FC236}">
              <a16:creationId xmlns:a16="http://schemas.microsoft.com/office/drawing/2014/main" id="{D4A2A850-70B2-4E94-B23A-BB67166D112B}"/>
            </a:ext>
          </a:extLst>
        </xdr:cNvPr>
        <xdr:cNvSpPr/>
      </xdr:nvSpPr>
      <xdr:spPr>
        <a:xfrm>
          <a:off x="14744700" y="594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111665</xdr:rowOff>
    </xdr:from>
    <xdr:to>
      <xdr:col>72</xdr:col>
      <xdr:colOff>123825</xdr:colOff>
      <xdr:row>32</xdr:row>
      <xdr:rowOff>41815</xdr:rowOff>
    </xdr:to>
    <xdr:sp macro="" textlink="">
      <xdr:nvSpPr>
        <xdr:cNvPr id="144" name="フローチャート: 判断 143">
          <a:extLst>
            <a:ext uri="{FF2B5EF4-FFF2-40B4-BE49-F238E27FC236}">
              <a16:creationId xmlns:a16="http://schemas.microsoft.com/office/drawing/2014/main" id="{98B1FA97-AC20-41F7-9C3F-4601D0420DC2}"/>
            </a:ext>
          </a:extLst>
        </xdr:cNvPr>
        <xdr:cNvSpPr/>
      </xdr:nvSpPr>
      <xdr:spPr>
        <a:xfrm>
          <a:off x="14033500" y="619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21357</xdr:rowOff>
    </xdr:from>
    <xdr:to>
      <xdr:col>68</xdr:col>
      <xdr:colOff>123825</xdr:colOff>
      <xdr:row>32</xdr:row>
      <xdr:rowOff>122957</xdr:rowOff>
    </xdr:to>
    <xdr:sp macro="" textlink="">
      <xdr:nvSpPr>
        <xdr:cNvPr id="145" name="フローチャート: 判断 144">
          <a:extLst>
            <a:ext uri="{FF2B5EF4-FFF2-40B4-BE49-F238E27FC236}">
              <a16:creationId xmlns:a16="http://schemas.microsoft.com/office/drawing/2014/main" id="{C41A18F1-840D-4DF0-8E3C-93FC0AD89EE8}"/>
            </a:ext>
          </a:extLst>
        </xdr:cNvPr>
        <xdr:cNvSpPr/>
      </xdr:nvSpPr>
      <xdr:spPr>
        <a:xfrm>
          <a:off x="13271500" y="627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7684</xdr:rowOff>
    </xdr:from>
    <xdr:to>
      <xdr:col>64</xdr:col>
      <xdr:colOff>123825</xdr:colOff>
      <xdr:row>32</xdr:row>
      <xdr:rowOff>109284</xdr:rowOff>
    </xdr:to>
    <xdr:sp macro="" textlink="">
      <xdr:nvSpPr>
        <xdr:cNvPr id="146" name="フローチャート: 判断 145">
          <a:extLst>
            <a:ext uri="{FF2B5EF4-FFF2-40B4-BE49-F238E27FC236}">
              <a16:creationId xmlns:a16="http://schemas.microsoft.com/office/drawing/2014/main" id="{BFB5C60C-78FA-404A-9A9E-F403F77E00EF}"/>
            </a:ext>
          </a:extLst>
        </xdr:cNvPr>
        <xdr:cNvSpPr/>
      </xdr:nvSpPr>
      <xdr:spPr>
        <a:xfrm>
          <a:off x="12509500" y="626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11822</xdr:rowOff>
    </xdr:from>
    <xdr:to>
      <xdr:col>60</xdr:col>
      <xdr:colOff>123825</xdr:colOff>
      <xdr:row>32</xdr:row>
      <xdr:rowOff>113422</xdr:rowOff>
    </xdr:to>
    <xdr:sp macro="" textlink="">
      <xdr:nvSpPr>
        <xdr:cNvPr id="147" name="フローチャート: 判断 146">
          <a:extLst>
            <a:ext uri="{FF2B5EF4-FFF2-40B4-BE49-F238E27FC236}">
              <a16:creationId xmlns:a16="http://schemas.microsoft.com/office/drawing/2014/main" id="{0EF680BE-5B31-4605-978F-087CE4380FDE}"/>
            </a:ext>
          </a:extLst>
        </xdr:cNvPr>
        <xdr:cNvSpPr/>
      </xdr:nvSpPr>
      <xdr:spPr>
        <a:xfrm>
          <a:off x="11747500" y="6269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2C56EA90-51F7-4EB0-8AC5-9857E88B981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C288A70B-7463-4869-9207-C0D311BDE5D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6EFF74DB-09F3-440A-8578-CA4A088E147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12B8BF53-1E47-44C6-BC30-0E2712DBA02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20449378-C63C-42C3-A711-D3F74726D26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105347</xdr:rowOff>
    </xdr:from>
    <xdr:to>
      <xdr:col>76</xdr:col>
      <xdr:colOff>73025</xdr:colOff>
      <xdr:row>30</xdr:row>
      <xdr:rowOff>35497</xdr:rowOff>
    </xdr:to>
    <xdr:sp macro="" textlink="">
      <xdr:nvSpPr>
        <xdr:cNvPr id="153" name="楕円 152">
          <a:extLst>
            <a:ext uri="{FF2B5EF4-FFF2-40B4-BE49-F238E27FC236}">
              <a16:creationId xmlns:a16="http://schemas.microsoft.com/office/drawing/2014/main" id="{A45D2F68-3C8F-4B15-AC29-C7652855C694}"/>
            </a:ext>
          </a:extLst>
        </xdr:cNvPr>
        <xdr:cNvSpPr/>
      </xdr:nvSpPr>
      <xdr:spPr>
        <a:xfrm>
          <a:off x="14744700" y="584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128224</xdr:rowOff>
    </xdr:from>
    <xdr:ext cx="469744" cy="259045"/>
    <xdr:sp macro="" textlink="">
      <xdr:nvSpPr>
        <xdr:cNvPr id="154" name="債務償還比率該当値テキスト">
          <a:extLst>
            <a:ext uri="{FF2B5EF4-FFF2-40B4-BE49-F238E27FC236}">
              <a16:creationId xmlns:a16="http://schemas.microsoft.com/office/drawing/2014/main" id="{002C1552-DC7B-402E-9566-DBE2E72F5B32}"/>
            </a:ext>
          </a:extLst>
        </xdr:cNvPr>
        <xdr:cNvSpPr txBox="1"/>
      </xdr:nvSpPr>
      <xdr:spPr>
        <a:xfrm>
          <a:off x="14846300" y="570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47254</xdr:rowOff>
    </xdr:from>
    <xdr:to>
      <xdr:col>72</xdr:col>
      <xdr:colOff>123825</xdr:colOff>
      <xdr:row>31</xdr:row>
      <xdr:rowOff>148854</xdr:rowOff>
    </xdr:to>
    <xdr:sp macro="" textlink="">
      <xdr:nvSpPr>
        <xdr:cNvPr id="155" name="楕円 154">
          <a:extLst>
            <a:ext uri="{FF2B5EF4-FFF2-40B4-BE49-F238E27FC236}">
              <a16:creationId xmlns:a16="http://schemas.microsoft.com/office/drawing/2014/main" id="{9206B0B1-CAB1-4F9D-BA12-B8DB4493CFF1}"/>
            </a:ext>
          </a:extLst>
        </xdr:cNvPr>
        <xdr:cNvSpPr/>
      </xdr:nvSpPr>
      <xdr:spPr>
        <a:xfrm>
          <a:off x="14033500" y="613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156147</xdr:rowOff>
    </xdr:from>
    <xdr:to>
      <xdr:col>76</xdr:col>
      <xdr:colOff>22225</xdr:colOff>
      <xdr:row>31</xdr:row>
      <xdr:rowOff>98054</xdr:rowOff>
    </xdr:to>
    <xdr:cxnSp macro="">
      <xdr:nvCxnSpPr>
        <xdr:cNvPr id="156" name="直線コネクタ 155">
          <a:extLst>
            <a:ext uri="{FF2B5EF4-FFF2-40B4-BE49-F238E27FC236}">
              <a16:creationId xmlns:a16="http://schemas.microsoft.com/office/drawing/2014/main" id="{13BF58BE-4C69-4CB8-88B5-B2B7DF596C67}"/>
            </a:ext>
          </a:extLst>
        </xdr:cNvPr>
        <xdr:cNvCxnSpPr/>
      </xdr:nvCxnSpPr>
      <xdr:spPr>
        <a:xfrm flipV="1">
          <a:off x="14084300" y="5899722"/>
          <a:ext cx="711200" cy="28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17579</xdr:rowOff>
    </xdr:from>
    <xdr:to>
      <xdr:col>68</xdr:col>
      <xdr:colOff>123825</xdr:colOff>
      <xdr:row>32</xdr:row>
      <xdr:rowOff>119179</xdr:rowOff>
    </xdr:to>
    <xdr:sp macro="" textlink="">
      <xdr:nvSpPr>
        <xdr:cNvPr id="157" name="楕円 156">
          <a:extLst>
            <a:ext uri="{FF2B5EF4-FFF2-40B4-BE49-F238E27FC236}">
              <a16:creationId xmlns:a16="http://schemas.microsoft.com/office/drawing/2014/main" id="{B697F287-ACD2-4262-8B90-227B0E1CC4DF}"/>
            </a:ext>
          </a:extLst>
        </xdr:cNvPr>
        <xdr:cNvSpPr/>
      </xdr:nvSpPr>
      <xdr:spPr>
        <a:xfrm>
          <a:off x="13271500" y="627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98054</xdr:rowOff>
    </xdr:from>
    <xdr:to>
      <xdr:col>72</xdr:col>
      <xdr:colOff>73025</xdr:colOff>
      <xdr:row>32</xdr:row>
      <xdr:rowOff>68379</xdr:rowOff>
    </xdr:to>
    <xdr:cxnSp macro="">
      <xdr:nvCxnSpPr>
        <xdr:cNvPr id="158" name="直線コネクタ 157">
          <a:extLst>
            <a:ext uri="{FF2B5EF4-FFF2-40B4-BE49-F238E27FC236}">
              <a16:creationId xmlns:a16="http://schemas.microsoft.com/office/drawing/2014/main" id="{7CF363A8-04F1-4AB7-B18E-2485C3AD7FC9}"/>
            </a:ext>
          </a:extLst>
        </xdr:cNvPr>
        <xdr:cNvCxnSpPr/>
      </xdr:nvCxnSpPr>
      <xdr:spPr>
        <a:xfrm flipV="1">
          <a:off x="13322300" y="6184529"/>
          <a:ext cx="762000" cy="14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73882</xdr:rowOff>
    </xdr:from>
    <xdr:to>
      <xdr:col>64</xdr:col>
      <xdr:colOff>123825</xdr:colOff>
      <xdr:row>32</xdr:row>
      <xdr:rowOff>4032</xdr:rowOff>
    </xdr:to>
    <xdr:sp macro="" textlink="">
      <xdr:nvSpPr>
        <xdr:cNvPr id="159" name="楕円 158">
          <a:extLst>
            <a:ext uri="{FF2B5EF4-FFF2-40B4-BE49-F238E27FC236}">
              <a16:creationId xmlns:a16="http://schemas.microsoft.com/office/drawing/2014/main" id="{CB11417E-89E8-4F95-9011-A76CF5BB0804}"/>
            </a:ext>
          </a:extLst>
        </xdr:cNvPr>
        <xdr:cNvSpPr/>
      </xdr:nvSpPr>
      <xdr:spPr>
        <a:xfrm>
          <a:off x="12509500" y="61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124682</xdr:rowOff>
    </xdr:from>
    <xdr:to>
      <xdr:col>68</xdr:col>
      <xdr:colOff>73025</xdr:colOff>
      <xdr:row>32</xdr:row>
      <xdr:rowOff>68379</xdr:rowOff>
    </xdr:to>
    <xdr:cxnSp macro="">
      <xdr:nvCxnSpPr>
        <xdr:cNvPr id="160" name="直線コネクタ 159">
          <a:extLst>
            <a:ext uri="{FF2B5EF4-FFF2-40B4-BE49-F238E27FC236}">
              <a16:creationId xmlns:a16="http://schemas.microsoft.com/office/drawing/2014/main" id="{E4398631-F81A-411B-B32C-1A9CD6CD4678}"/>
            </a:ext>
          </a:extLst>
        </xdr:cNvPr>
        <xdr:cNvCxnSpPr/>
      </xdr:nvCxnSpPr>
      <xdr:spPr>
        <a:xfrm>
          <a:off x="12560300" y="6211157"/>
          <a:ext cx="762000" cy="11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63807</xdr:rowOff>
    </xdr:from>
    <xdr:to>
      <xdr:col>60</xdr:col>
      <xdr:colOff>123825</xdr:colOff>
      <xdr:row>31</xdr:row>
      <xdr:rowOff>165407</xdr:rowOff>
    </xdr:to>
    <xdr:sp macro="" textlink="">
      <xdr:nvSpPr>
        <xdr:cNvPr id="161" name="楕円 160">
          <a:extLst>
            <a:ext uri="{FF2B5EF4-FFF2-40B4-BE49-F238E27FC236}">
              <a16:creationId xmlns:a16="http://schemas.microsoft.com/office/drawing/2014/main" id="{FA23716F-7E82-48AA-8804-ACF9F9DB2BBF}"/>
            </a:ext>
          </a:extLst>
        </xdr:cNvPr>
        <xdr:cNvSpPr/>
      </xdr:nvSpPr>
      <xdr:spPr>
        <a:xfrm>
          <a:off x="11747500" y="615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114607</xdr:rowOff>
    </xdr:from>
    <xdr:to>
      <xdr:col>64</xdr:col>
      <xdr:colOff>73025</xdr:colOff>
      <xdr:row>31</xdr:row>
      <xdr:rowOff>124682</xdr:rowOff>
    </xdr:to>
    <xdr:cxnSp macro="">
      <xdr:nvCxnSpPr>
        <xdr:cNvPr id="162" name="直線コネクタ 161">
          <a:extLst>
            <a:ext uri="{FF2B5EF4-FFF2-40B4-BE49-F238E27FC236}">
              <a16:creationId xmlns:a16="http://schemas.microsoft.com/office/drawing/2014/main" id="{99BAEF7B-47FE-4AD4-9B9F-0F692A4BA875}"/>
            </a:ext>
          </a:extLst>
        </xdr:cNvPr>
        <xdr:cNvCxnSpPr/>
      </xdr:nvCxnSpPr>
      <xdr:spPr>
        <a:xfrm>
          <a:off x="11798300" y="6201082"/>
          <a:ext cx="762000" cy="1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32942</xdr:rowOff>
    </xdr:from>
    <xdr:ext cx="469744" cy="259045"/>
    <xdr:sp macro="" textlink="">
      <xdr:nvSpPr>
        <xdr:cNvPr id="163" name="n_1aveValue債務償還比率">
          <a:extLst>
            <a:ext uri="{FF2B5EF4-FFF2-40B4-BE49-F238E27FC236}">
              <a16:creationId xmlns:a16="http://schemas.microsoft.com/office/drawing/2014/main" id="{F7F5C812-1423-4CD8-A41E-80BE60A2F6FE}"/>
            </a:ext>
          </a:extLst>
        </xdr:cNvPr>
        <xdr:cNvSpPr txBox="1"/>
      </xdr:nvSpPr>
      <xdr:spPr>
        <a:xfrm>
          <a:off x="13836727" y="629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114084</xdr:rowOff>
    </xdr:from>
    <xdr:ext cx="469744" cy="259045"/>
    <xdr:sp macro="" textlink="">
      <xdr:nvSpPr>
        <xdr:cNvPr id="164" name="n_2aveValue債務償還比率">
          <a:extLst>
            <a:ext uri="{FF2B5EF4-FFF2-40B4-BE49-F238E27FC236}">
              <a16:creationId xmlns:a16="http://schemas.microsoft.com/office/drawing/2014/main" id="{A61F92EE-581E-4F29-96BB-3AD19085363E}"/>
            </a:ext>
          </a:extLst>
        </xdr:cNvPr>
        <xdr:cNvSpPr txBox="1"/>
      </xdr:nvSpPr>
      <xdr:spPr>
        <a:xfrm>
          <a:off x="13087427" y="637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100411</xdr:rowOff>
    </xdr:from>
    <xdr:ext cx="469744" cy="259045"/>
    <xdr:sp macro="" textlink="">
      <xdr:nvSpPr>
        <xdr:cNvPr id="165" name="n_3aveValue債務償還比率">
          <a:extLst>
            <a:ext uri="{FF2B5EF4-FFF2-40B4-BE49-F238E27FC236}">
              <a16:creationId xmlns:a16="http://schemas.microsoft.com/office/drawing/2014/main" id="{F41B7B4E-3A8A-49DF-A061-27D57F8FC0A7}"/>
            </a:ext>
          </a:extLst>
        </xdr:cNvPr>
        <xdr:cNvSpPr txBox="1"/>
      </xdr:nvSpPr>
      <xdr:spPr>
        <a:xfrm>
          <a:off x="12325427"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104549</xdr:rowOff>
    </xdr:from>
    <xdr:ext cx="469744" cy="259045"/>
    <xdr:sp macro="" textlink="">
      <xdr:nvSpPr>
        <xdr:cNvPr id="166" name="n_4aveValue債務償還比率">
          <a:extLst>
            <a:ext uri="{FF2B5EF4-FFF2-40B4-BE49-F238E27FC236}">
              <a16:creationId xmlns:a16="http://schemas.microsoft.com/office/drawing/2014/main" id="{A04B33CD-3BC5-44A5-9831-5B1BDA6E8421}"/>
            </a:ext>
          </a:extLst>
        </xdr:cNvPr>
        <xdr:cNvSpPr txBox="1"/>
      </xdr:nvSpPr>
      <xdr:spPr>
        <a:xfrm>
          <a:off x="11563427" y="636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165381</xdr:rowOff>
    </xdr:from>
    <xdr:ext cx="469744" cy="259045"/>
    <xdr:sp macro="" textlink="">
      <xdr:nvSpPr>
        <xdr:cNvPr id="167" name="n_1mainValue債務償還比率">
          <a:extLst>
            <a:ext uri="{FF2B5EF4-FFF2-40B4-BE49-F238E27FC236}">
              <a16:creationId xmlns:a16="http://schemas.microsoft.com/office/drawing/2014/main" id="{F1766D6C-67A9-44ED-A730-778A182C834C}"/>
            </a:ext>
          </a:extLst>
        </xdr:cNvPr>
        <xdr:cNvSpPr txBox="1"/>
      </xdr:nvSpPr>
      <xdr:spPr>
        <a:xfrm>
          <a:off x="13836727" y="5908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135706</xdr:rowOff>
    </xdr:from>
    <xdr:ext cx="469744" cy="259045"/>
    <xdr:sp macro="" textlink="">
      <xdr:nvSpPr>
        <xdr:cNvPr id="168" name="n_2mainValue債務償還比率">
          <a:extLst>
            <a:ext uri="{FF2B5EF4-FFF2-40B4-BE49-F238E27FC236}">
              <a16:creationId xmlns:a16="http://schemas.microsoft.com/office/drawing/2014/main" id="{37BFB90B-EB47-4560-A497-44754E06CE33}"/>
            </a:ext>
          </a:extLst>
        </xdr:cNvPr>
        <xdr:cNvSpPr txBox="1"/>
      </xdr:nvSpPr>
      <xdr:spPr>
        <a:xfrm>
          <a:off x="13087427" y="605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20559</xdr:rowOff>
    </xdr:from>
    <xdr:ext cx="469744" cy="259045"/>
    <xdr:sp macro="" textlink="">
      <xdr:nvSpPr>
        <xdr:cNvPr id="169" name="n_3mainValue債務償還比率">
          <a:extLst>
            <a:ext uri="{FF2B5EF4-FFF2-40B4-BE49-F238E27FC236}">
              <a16:creationId xmlns:a16="http://schemas.microsoft.com/office/drawing/2014/main" id="{372296FF-5F55-4251-B497-82EC4644D534}"/>
            </a:ext>
          </a:extLst>
        </xdr:cNvPr>
        <xdr:cNvSpPr txBox="1"/>
      </xdr:nvSpPr>
      <xdr:spPr>
        <a:xfrm>
          <a:off x="12325427" y="593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10484</xdr:rowOff>
    </xdr:from>
    <xdr:ext cx="469744" cy="259045"/>
    <xdr:sp macro="" textlink="">
      <xdr:nvSpPr>
        <xdr:cNvPr id="170" name="n_4mainValue債務償還比率">
          <a:extLst>
            <a:ext uri="{FF2B5EF4-FFF2-40B4-BE49-F238E27FC236}">
              <a16:creationId xmlns:a16="http://schemas.microsoft.com/office/drawing/2014/main" id="{D109008A-3E6A-4B68-A461-6054B4040805}"/>
            </a:ext>
          </a:extLst>
        </xdr:cNvPr>
        <xdr:cNvSpPr txBox="1"/>
      </xdr:nvSpPr>
      <xdr:spPr>
        <a:xfrm>
          <a:off x="11563427" y="592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D1209C02-671A-499A-B520-D12F4831533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3138D215-9E49-4D20-AA63-8D01D5A9A4A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9DD97FCB-23B6-48A0-9BED-3807542D0E0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1FD1D12D-1AD6-429E-8792-E27A07B9B87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96592A42-1848-402C-BEEC-06C05D5D68C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F0735FCC-E7D3-402A-A4D5-DDAAAAF8EDE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911D8C9-1711-432B-8CB2-827A0B5E363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EC189BB-7579-4ACA-BA0E-BF0DBEF2C20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5342007-6021-4AAE-8260-1ED2924E373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F36CC39-974F-4BAB-8598-C0C9EC98961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CB7857C-37B1-4109-BE60-C6440B9FD2D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C454E6B-91D4-49C4-9E20-23F1F83D553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C3C2D49-9668-4484-93BC-331F39F8202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06EE870-CFDE-47D0-A5E7-568E64F5F4F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8AD9EB9-5042-4FE4-9D87-B12EA9673FA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FF6FC95-281C-4D66-9AFA-B433E5A9D8D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430,385
423,126
71.55
200,807,500
191,617,973
8,144,138
83,594,498
93,791,889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3DBD987-1889-41C1-B2E3-A802496BDAD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9D5F12A-34B0-4B59-8F1F-B9D2A16AA8C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F9AF3DF-EFAB-42E0-922D-547C424B68A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A72357C-4BBC-4ECE-89DC-AD07E7BD25B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F3BAE17-58BC-4452-9D7D-D34BD3BEBCC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2436366-5FB0-498D-AB90-86D41F98962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5EB047B-A26F-4E85-9BC2-7F9E8DD74A0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9ECE5EE-8641-408B-852D-98D4F36C98F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C87CF54-442A-4E60-988F-BDE855402F7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1EDCDDA-89FB-4DB7-ABA2-B08B4B03B41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F0B906F-AA59-4429-8224-21774A20330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EBDF829-129A-44C0-AD31-5809EBF27A9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84969D9-ABB0-44AF-B47D-F144F225FEA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6212CEE-8ECE-4200-BF62-B01F30A4F07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837BFC8-5778-4769-9437-AECB4DA55E7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BA9B9D0-FDC0-492A-A392-AA648899443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CA31B11-9CE7-41AC-A5D7-873AECA2A44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02A4D2D-2162-4FA6-9D7F-239ECE73D99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B6B8B67-B6D4-4504-B8E2-477C23AFDF7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15C5EE1-C4FB-4A10-B818-8C848F370B2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FBECCF7-9B47-42DE-BD8E-62206034FE4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57B7858-4C82-443F-B7A5-A9D7708409F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BED270B-139E-4F22-9259-93737F02940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F0F6861-7F41-4855-98A2-F771CE07610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6D4C7AC-2782-4431-B159-BF25BB63725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6D172BB-4FC5-4936-94C9-4140CE614E4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92327E3-7804-481E-A063-BE53E06320D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BA4C37D-F9CE-44BD-8095-1C4C499B524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1F4BC1E-FBB2-4992-A729-A6CB6B03808D}"/>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D2F49770-F8DD-472E-9F67-5C047F5D59B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F8B05696-6ABE-480F-A90D-9982F1DE951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546508A9-1A11-4EAF-9ECA-E28C271AA03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A5872678-47F6-4B1D-993E-1A8FCADF871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3910D57A-6D9A-4B6F-B3CE-28201665E51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C2937C0F-F1E8-4921-8CAA-CE2B23641E5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8827C3CF-E233-40B5-9C68-0828BD1F49B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83B5E448-603E-44D9-853A-3C8CE514489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49" name="テキスト ボックス 48">
          <a:extLst>
            <a:ext uri="{FF2B5EF4-FFF2-40B4-BE49-F238E27FC236}">
              <a16:creationId xmlns:a16="http://schemas.microsoft.com/office/drawing/2014/main" id="{180605B6-2832-4002-BB54-CCDE89BBB8E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50" name="直線コネクタ 49">
          <a:extLst>
            <a:ext uri="{FF2B5EF4-FFF2-40B4-BE49-F238E27FC236}">
              <a16:creationId xmlns:a16="http://schemas.microsoft.com/office/drawing/2014/main" id="{1FF3E370-0D3F-4A3C-A7C2-9EAE9E4F83B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51" name="直線コネクタ 50">
          <a:extLst>
            <a:ext uri="{FF2B5EF4-FFF2-40B4-BE49-F238E27FC236}">
              <a16:creationId xmlns:a16="http://schemas.microsoft.com/office/drawing/2014/main" id="{F9E9ABC9-8578-41F7-B24B-0130ED7657D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52" name="テキスト ボックス 51">
          <a:extLst>
            <a:ext uri="{FF2B5EF4-FFF2-40B4-BE49-F238E27FC236}">
              <a16:creationId xmlns:a16="http://schemas.microsoft.com/office/drawing/2014/main" id="{A02F5852-5B88-4B57-B465-E8442D4F64E5}"/>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53" name="直線コネクタ 52">
          <a:extLst>
            <a:ext uri="{FF2B5EF4-FFF2-40B4-BE49-F238E27FC236}">
              <a16:creationId xmlns:a16="http://schemas.microsoft.com/office/drawing/2014/main" id="{9FCE2D95-00ED-4004-BA45-0946DA52B244}"/>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54" name="テキスト ボックス 53">
          <a:extLst>
            <a:ext uri="{FF2B5EF4-FFF2-40B4-BE49-F238E27FC236}">
              <a16:creationId xmlns:a16="http://schemas.microsoft.com/office/drawing/2014/main" id="{CC1ED508-309B-43DD-A460-EA9E3C922833}"/>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55" name="直線コネクタ 54">
          <a:extLst>
            <a:ext uri="{FF2B5EF4-FFF2-40B4-BE49-F238E27FC236}">
              <a16:creationId xmlns:a16="http://schemas.microsoft.com/office/drawing/2014/main" id="{3D08C17B-E38B-401A-A7AA-AC3594AD00BA}"/>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56" name="テキスト ボックス 55">
          <a:extLst>
            <a:ext uri="{FF2B5EF4-FFF2-40B4-BE49-F238E27FC236}">
              <a16:creationId xmlns:a16="http://schemas.microsoft.com/office/drawing/2014/main" id="{045A6388-310D-4CE6-8BA0-0597B341E1A3}"/>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57" name="直線コネクタ 56">
          <a:extLst>
            <a:ext uri="{FF2B5EF4-FFF2-40B4-BE49-F238E27FC236}">
              <a16:creationId xmlns:a16="http://schemas.microsoft.com/office/drawing/2014/main" id="{3C8D8237-7A96-450A-98CC-B205EFD15F5B}"/>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58" name="テキスト ボックス 57">
          <a:extLst>
            <a:ext uri="{FF2B5EF4-FFF2-40B4-BE49-F238E27FC236}">
              <a16:creationId xmlns:a16="http://schemas.microsoft.com/office/drawing/2014/main" id="{21B9836D-2042-49A7-8035-760BFA2779D9}"/>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59" name="直線コネクタ 58">
          <a:extLst>
            <a:ext uri="{FF2B5EF4-FFF2-40B4-BE49-F238E27FC236}">
              <a16:creationId xmlns:a16="http://schemas.microsoft.com/office/drawing/2014/main" id="{69005029-56B3-413D-98FD-14EBE27E12A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60" name="テキスト ボックス 59">
          <a:extLst>
            <a:ext uri="{FF2B5EF4-FFF2-40B4-BE49-F238E27FC236}">
              <a16:creationId xmlns:a16="http://schemas.microsoft.com/office/drawing/2014/main" id="{0F7B7699-54C4-4CC5-8482-7C178564EAF1}"/>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61" name="【道路】&#10;一人当たり延長グラフ枠">
          <a:extLst>
            <a:ext uri="{FF2B5EF4-FFF2-40B4-BE49-F238E27FC236}">
              <a16:creationId xmlns:a16="http://schemas.microsoft.com/office/drawing/2014/main" id="{2CD59EB2-3586-4A98-8D23-C0CC9AE19D4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118857</xdr:rowOff>
    </xdr:from>
    <xdr:to>
      <xdr:col>54</xdr:col>
      <xdr:colOff>189865</xdr:colOff>
      <xdr:row>41</xdr:row>
      <xdr:rowOff>93848</xdr:rowOff>
    </xdr:to>
    <xdr:cxnSp macro="">
      <xdr:nvCxnSpPr>
        <xdr:cNvPr id="62" name="直線コネクタ 61">
          <a:extLst>
            <a:ext uri="{FF2B5EF4-FFF2-40B4-BE49-F238E27FC236}">
              <a16:creationId xmlns:a16="http://schemas.microsoft.com/office/drawing/2014/main" id="{4E5A3423-CBB8-4BF3-9BB0-4E0FCB0EE306}"/>
            </a:ext>
          </a:extLst>
        </xdr:cNvPr>
        <xdr:cNvCxnSpPr/>
      </xdr:nvCxnSpPr>
      <xdr:spPr>
        <a:xfrm flipV="1">
          <a:off x="10476865" y="5948157"/>
          <a:ext cx="0" cy="1175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97675</xdr:rowOff>
    </xdr:from>
    <xdr:ext cx="469744" cy="259045"/>
    <xdr:sp macro="" textlink="">
      <xdr:nvSpPr>
        <xdr:cNvPr id="63" name="【道路】&#10;一人当たり延長最小値テキスト">
          <a:extLst>
            <a:ext uri="{FF2B5EF4-FFF2-40B4-BE49-F238E27FC236}">
              <a16:creationId xmlns:a16="http://schemas.microsoft.com/office/drawing/2014/main" id="{F2DCFDE4-D807-4DEF-8516-57A1A96D28F0}"/>
            </a:ext>
          </a:extLst>
        </xdr:cNvPr>
        <xdr:cNvSpPr txBox="1"/>
      </xdr:nvSpPr>
      <xdr:spPr>
        <a:xfrm>
          <a:off x="10515600" y="712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93848</xdr:rowOff>
    </xdr:from>
    <xdr:to>
      <xdr:col>55</xdr:col>
      <xdr:colOff>88900</xdr:colOff>
      <xdr:row>41</xdr:row>
      <xdr:rowOff>93848</xdr:rowOff>
    </xdr:to>
    <xdr:cxnSp macro="">
      <xdr:nvCxnSpPr>
        <xdr:cNvPr id="64" name="直線コネクタ 63">
          <a:extLst>
            <a:ext uri="{FF2B5EF4-FFF2-40B4-BE49-F238E27FC236}">
              <a16:creationId xmlns:a16="http://schemas.microsoft.com/office/drawing/2014/main" id="{C65E3EB0-48AA-43E6-B8B7-417A27EF2798}"/>
            </a:ext>
          </a:extLst>
        </xdr:cNvPr>
        <xdr:cNvCxnSpPr/>
      </xdr:nvCxnSpPr>
      <xdr:spPr>
        <a:xfrm>
          <a:off x="10388600" y="712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65534</xdr:rowOff>
    </xdr:from>
    <xdr:ext cx="534377" cy="259045"/>
    <xdr:sp macro="" textlink="">
      <xdr:nvSpPr>
        <xdr:cNvPr id="65" name="【道路】&#10;一人当たり延長最大値テキスト">
          <a:extLst>
            <a:ext uri="{FF2B5EF4-FFF2-40B4-BE49-F238E27FC236}">
              <a16:creationId xmlns:a16="http://schemas.microsoft.com/office/drawing/2014/main" id="{3DDE644F-AC70-492F-99B6-6887BE8692E1}"/>
            </a:ext>
          </a:extLst>
        </xdr:cNvPr>
        <xdr:cNvSpPr txBox="1"/>
      </xdr:nvSpPr>
      <xdr:spPr>
        <a:xfrm>
          <a:off x="10515600" y="57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118857</xdr:rowOff>
    </xdr:from>
    <xdr:to>
      <xdr:col>55</xdr:col>
      <xdr:colOff>88900</xdr:colOff>
      <xdr:row>34</xdr:row>
      <xdr:rowOff>118857</xdr:rowOff>
    </xdr:to>
    <xdr:cxnSp macro="">
      <xdr:nvCxnSpPr>
        <xdr:cNvPr id="66" name="直線コネクタ 65">
          <a:extLst>
            <a:ext uri="{FF2B5EF4-FFF2-40B4-BE49-F238E27FC236}">
              <a16:creationId xmlns:a16="http://schemas.microsoft.com/office/drawing/2014/main" id="{CA360569-2A73-40A3-8CED-CD3E1BB58EE4}"/>
            </a:ext>
          </a:extLst>
        </xdr:cNvPr>
        <xdr:cNvCxnSpPr/>
      </xdr:nvCxnSpPr>
      <xdr:spPr>
        <a:xfrm>
          <a:off x="10388600" y="594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88191</xdr:rowOff>
    </xdr:from>
    <xdr:ext cx="469744" cy="259045"/>
    <xdr:sp macro="" textlink="">
      <xdr:nvSpPr>
        <xdr:cNvPr id="67" name="【道路】&#10;一人当たり延長平均値テキスト">
          <a:extLst>
            <a:ext uri="{FF2B5EF4-FFF2-40B4-BE49-F238E27FC236}">
              <a16:creationId xmlns:a16="http://schemas.microsoft.com/office/drawing/2014/main" id="{DEFBFD6D-6ACA-4FEC-88C0-9E3E4522EA0C}"/>
            </a:ext>
          </a:extLst>
        </xdr:cNvPr>
        <xdr:cNvSpPr txBox="1"/>
      </xdr:nvSpPr>
      <xdr:spPr>
        <a:xfrm>
          <a:off x="10515600" y="6774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65314</xdr:rowOff>
    </xdr:from>
    <xdr:to>
      <xdr:col>55</xdr:col>
      <xdr:colOff>50800</xdr:colOff>
      <xdr:row>40</xdr:row>
      <xdr:rowOff>166914</xdr:rowOff>
    </xdr:to>
    <xdr:sp macro="" textlink="">
      <xdr:nvSpPr>
        <xdr:cNvPr id="68" name="フローチャート: 判断 67">
          <a:extLst>
            <a:ext uri="{FF2B5EF4-FFF2-40B4-BE49-F238E27FC236}">
              <a16:creationId xmlns:a16="http://schemas.microsoft.com/office/drawing/2014/main" id="{BBB49AFD-C1E5-49ED-866A-D6973BA75561}"/>
            </a:ext>
          </a:extLst>
        </xdr:cNvPr>
        <xdr:cNvSpPr/>
      </xdr:nvSpPr>
      <xdr:spPr>
        <a:xfrm>
          <a:off x="10426700" y="6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65953</xdr:rowOff>
    </xdr:from>
    <xdr:to>
      <xdr:col>50</xdr:col>
      <xdr:colOff>165100</xdr:colOff>
      <xdr:row>40</xdr:row>
      <xdr:rowOff>167553</xdr:rowOff>
    </xdr:to>
    <xdr:sp macro="" textlink="">
      <xdr:nvSpPr>
        <xdr:cNvPr id="69" name="フローチャート: 判断 68">
          <a:extLst>
            <a:ext uri="{FF2B5EF4-FFF2-40B4-BE49-F238E27FC236}">
              <a16:creationId xmlns:a16="http://schemas.microsoft.com/office/drawing/2014/main" id="{13DD2E29-9B3F-44DC-B37C-2BF43223AC86}"/>
            </a:ext>
          </a:extLst>
        </xdr:cNvPr>
        <xdr:cNvSpPr/>
      </xdr:nvSpPr>
      <xdr:spPr>
        <a:xfrm>
          <a:off x="9588500" y="69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56993</xdr:rowOff>
    </xdr:from>
    <xdr:to>
      <xdr:col>46</xdr:col>
      <xdr:colOff>38100</xdr:colOff>
      <xdr:row>40</xdr:row>
      <xdr:rowOff>158593</xdr:rowOff>
    </xdr:to>
    <xdr:sp macro="" textlink="">
      <xdr:nvSpPr>
        <xdr:cNvPr id="70" name="フローチャート: 判断 69">
          <a:extLst>
            <a:ext uri="{FF2B5EF4-FFF2-40B4-BE49-F238E27FC236}">
              <a16:creationId xmlns:a16="http://schemas.microsoft.com/office/drawing/2014/main" id="{10F9E0F3-7D78-4F3A-9DF0-407970AE82F5}"/>
            </a:ext>
          </a:extLst>
        </xdr:cNvPr>
        <xdr:cNvSpPr/>
      </xdr:nvSpPr>
      <xdr:spPr>
        <a:xfrm>
          <a:off x="8699500" y="691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56947</xdr:rowOff>
    </xdr:from>
    <xdr:to>
      <xdr:col>41</xdr:col>
      <xdr:colOff>101600</xdr:colOff>
      <xdr:row>40</xdr:row>
      <xdr:rowOff>158547</xdr:rowOff>
    </xdr:to>
    <xdr:sp macro="" textlink="">
      <xdr:nvSpPr>
        <xdr:cNvPr id="71" name="フローチャート: 判断 70">
          <a:extLst>
            <a:ext uri="{FF2B5EF4-FFF2-40B4-BE49-F238E27FC236}">
              <a16:creationId xmlns:a16="http://schemas.microsoft.com/office/drawing/2014/main" id="{566B6B92-D03B-41B4-A34C-40C9C9FA59AD}"/>
            </a:ext>
          </a:extLst>
        </xdr:cNvPr>
        <xdr:cNvSpPr/>
      </xdr:nvSpPr>
      <xdr:spPr>
        <a:xfrm>
          <a:off x="7810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61153</xdr:rowOff>
    </xdr:from>
    <xdr:to>
      <xdr:col>36</xdr:col>
      <xdr:colOff>165100</xdr:colOff>
      <xdr:row>40</xdr:row>
      <xdr:rowOff>162753</xdr:rowOff>
    </xdr:to>
    <xdr:sp macro="" textlink="">
      <xdr:nvSpPr>
        <xdr:cNvPr id="72" name="フローチャート: 判断 71">
          <a:extLst>
            <a:ext uri="{FF2B5EF4-FFF2-40B4-BE49-F238E27FC236}">
              <a16:creationId xmlns:a16="http://schemas.microsoft.com/office/drawing/2014/main" id="{CB865D09-A877-4E42-8E69-8E806FBEC86D}"/>
            </a:ext>
          </a:extLst>
        </xdr:cNvPr>
        <xdr:cNvSpPr/>
      </xdr:nvSpPr>
      <xdr:spPr>
        <a:xfrm>
          <a:off x="6921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DCD36E7-4BE3-4813-88B4-EB4A4235E9B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3394E30D-29B8-400F-A8EE-804C44FADA0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6B7B3891-625D-44C0-BF23-A87E8BC2F72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F5650030-48C1-4D96-9237-7F6DEC62E5C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77" name="テキスト ボックス 76">
          <a:extLst>
            <a:ext uri="{FF2B5EF4-FFF2-40B4-BE49-F238E27FC236}">
              <a16:creationId xmlns:a16="http://schemas.microsoft.com/office/drawing/2014/main" id="{178E7FD5-CA57-4F1E-A50A-BA918F14064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164754</xdr:rowOff>
    </xdr:from>
    <xdr:to>
      <xdr:col>55</xdr:col>
      <xdr:colOff>50800</xdr:colOff>
      <xdr:row>41</xdr:row>
      <xdr:rowOff>94904</xdr:rowOff>
    </xdr:to>
    <xdr:sp macro="" textlink="">
      <xdr:nvSpPr>
        <xdr:cNvPr id="78" name="楕円 77">
          <a:extLst>
            <a:ext uri="{FF2B5EF4-FFF2-40B4-BE49-F238E27FC236}">
              <a16:creationId xmlns:a16="http://schemas.microsoft.com/office/drawing/2014/main" id="{6195D250-3DDF-42E9-9E9C-BC885FF4B6F9}"/>
            </a:ext>
          </a:extLst>
        </xdr:cNvPr>
        <xdr:cNvSpPr/>
      </xdr:nvSpPr>
      <xdr:spPr>
        <a:xfrm>
          <a:off x="10426700" y="702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79681</xdr:rowOff>
    </xdr:from>
    <xdr:ext cx="469744" cy="259045"/>
    <xdr:sp macro="" textlink="">
      <xdr:nvSpPr>
        <xdr:cNvPr id="79" name="【道路】&#10;一人当たり延長該当値テキスト">
          <a:extLst>
            <a:ext uri="{FF2B5EF4-FFF2-40B4-BE49-F238E27FC236}">
              <a16:creationId xmlns:a16="http://schemas.microsoft.com/office/drawing/2014/main" id="{6C0E59FE-D3B8-4CCB-873C-02A51453343E}"/>
            </a:ext>
          </a:extLst>
        </xdr:cNvPr>
        <xdr:cNvSpPr txBox="1"/>
      </xdr:nvSpPr>
      <xdr:spPr>
        <a:xfrm>
          <a:off x="10515600" y="693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164800</xdr:rowOff>
    </xdr:from>
    <xdr:to>
      <xdr:col>50</xdr:col>
      <xdr:colOff>165100</xdr:colOff>
      <xdr:row>41</xdr:row>
      <xdr:rowOff>94950</xdr:rowOff>
    </xdr:to>
    <xdr:sp macro="" textlink="">
      <xdr:nvSpPr>
        <xdr:cNvPr id="80" name="楕円 79">
          <a:extLst>
            <a:ext uri="{FF2B5EF4-FFF2-40B4-BE49-F238E27FC236}">
              <a16:creationId xmlns:a16="http://schemas.microsoft.com/office/drawing/2014/main" id="{20B9709B-EBEF-4B75-BB67-DF28C9D2A252}"/>
            </a:ext>
          </a:extLst>
        </xdr:cNvPr>
        <xdr:cNvSpPr/>
      </xdr:nvSpPr>
      <xdr:spPr>
        <a:xfrm>
          <a:off x="9588500" y="70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44104</xdr:rowOff>
    </xdr:from>
    <xdr:to>
      <xdr:col>55</xdr:col>
      <xdr:colOff>0</xdr:colOff>
      <xdr:row>41</xdr:row>
      <xdr:rowOff>44150</xdr:rowOff>
    </xdr:to>
    <xdr:cxnSp macro="">
      <xdr:nvCxnSpPr>
        <xdr:cNvPr id="81" name="直線コネクタ 80">
          <a:extLst>
            <a:ext uri="{FF2B5EF4-FFF2-40B4-BE49-F238E27FC236}">
              <a16:creationId xmlns:a16="http://schemas.microsoft.com/office/drawing/2014/main" id="{8AE9DA54-A2A4-4993-9C59-4468E800753B}"/>
            </a:ext>
          </a:extLst>
        </xdr:cNvPr>
        <xdr:cNvCxnSpPr/>
      </xdr:nvCxnSpPr>
      <xdr:spPr>
        <a:xfrm flipV="1">
          <a:off x="9639300" y="7073554"/>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165029</xdr:rowOff>
    </xdr:from>
    <xdr:to>
      <xdr:col>46</xdr:col>
      <xdr:colOff>38100</xdr:colOff>
      <xdr:row>41</xdr:row>
      <xdr:rowOff>95179</xdr:rowOff>
    </xdr:to>
    <xdr:sp macro="" textlink="">
      <xdr:nvSpPr>
        <xdr:cNvPr id="82" name="楕円 81">
          <a:extLst>
            <a:ext uri="{FF2B5EF4-FFF2-40B4-BE49-F238E27FC236}">
              <a16:creationId xmlns:a16="http://schemas.microsoft.com/office/drawing/2014/main" id="{5310FD5C-A40B-4DC1-ACFC-B51DA2ED4195}"/>
            </a:ext>
          </a:extLst>
        </xdr:cNvPr>
        <xdr:cNvSpPr/>
      </xdr:nvSpPr>
      <xdr:spPr>
        <a:xfrm>
          <a:off x="8699500" y="702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44150</xdr:rowOff>
    </xdr:from>
    <xdr:to>
      <xdr:col>50</xdr:col>
      <xdr:colOff>114300</xdr:colOff>
      <xdr:row>41</xdr:row>
      <xdr:rowOff>44379</xdr:rowOff>
    </xdr:to>
    <xdr:cxnSp macro="">
      <xdr:nvCxnSpPr>
        <xdr:cNvPr id="83" name="直線コネクタ 82">
          <a:extLst>
            <a:ext uri="{FF2B5EF4-FFF2-40B4-BE49-F238E27FC236}">
              <a16:creationId xmlns:a16="http://schemas.microsoft.com/office/drawing/2014/main" id="{BBCBEECC-C96C-439B-9E3D-A417F331B4FC}"/>
            </a:ext>
          </a:extLst>
        </xdr:cNvPr>
        <xdr:cNvCxnSpPr/>
      </xdr:nvCxnSpPr>
      <xdr:spPr>
        <a:xfrm flipV="1">
          <a:off x="8750300" y="707360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165440</xdr:rowOff>
    </xdr:from>
    <xdr:to>
      <xdr:col>41</xdr:col>
      <xdr:colOff>101600</xdr:colOff>
      <xdr:row>41</xdr:row>
      <xdr:rowOff>95590</xdr:rowOff>
    </xdr:to>
    <xdr:sp macro="" textlink="">
      <xdr:nvSpPr>
        <xdr:cNvPr id="84" name="楕円 83">
          <a:extLst>
            <a:ext uri="{FF2B5EF4-FFF2-40B4-BE49-F238E27FC236}">
              <a16:creationId xmlns:a16="http://schemas.microsoft.com/office/drawing/2014/main" id="{3E51594E-E6E9-47FC-ACB9-501CBDBCFB15}"/>
            </a:ext>
          </a:extLst>
        </xdr:cNvPr>
        <xdr:cNvSpPr/>
      </xdr:nvSpPr>
      <xdr:spPr>
        <a:xfrm>
          <a:off x="7810500" y="702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44379</xdr:rowOff>
    </xdr:from>
    <xdr:to>
      <xdr:col>45</xdr:col>
      <xdr:colOff>177800</xdr:colOff>
      <xdr:row>41</xdr:row>
      <xdr:rowOff>44790</xdr:rowOff>
    </xdr:to>
    <xdr:cxnSp macro="">
      <xdr:nvCxnSpPr>
        <xdr:cNvPr id="85" name="直線コネクタ 84">
          <a:extLst>
            <a:ext uri="{FF2B5EF4-FFF2-40B4-BE49-F238E27FC236}">
              <a16:creationId xmlns:a16="http://schemas.microsoft.com/office/drawing/2014/main" id="{16908842-602D-45C4-8C9E-42AFE831897E}"/>
            </a:ext>
          </a:extLst>
        </xdr:cNvPr>
        <xdr:cNvCxnSpPr/>
      </xdr:nvCxnSpPr>
      <xdr:spPr>
        <a:xfrm flipV="1">
          <a:off x="7861300" y="7073829"/>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165852</xdr:rowOff>
    </xdr:from>
    <xdr:to>
      <xdr:col>36</xdr:col>
      <xdr:colOff>165100</xdr:colOff>
      <xdr:row>41</xdr:row>
      <xdr:rowOff>96002</xdr:rowOff>
    </xdr:to>
    <xdr:sp macro="" textlink="">
      <xdr:nvSpPr>
        <xdr:cNvPr id="86" name="楕円 85">
          <a:extLst>
            <a:ext uri="{FF2B5EF4-FFF2-40B4-BE49-F238E27FC236}">
              <a16:creationId xmlns:a16="http://schemas.microsoft.com/office/drawing/2014/main" id="{0D79FC32-360B-4B37-929C-EC5DE3C89878}"/>
            </a:ext>
          </a:extLst>
        </xdr:cNvPr>
        <xdr:cNvSpPr/>
      </xdr:nvSpPr>
      <xdr:spPr>
        <a:xfrm>
          <a:off x="6921500" y="702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44790</xdr:rowOff>
    </xdr:from>
    <xdr:to>
      <xdr:col>41</xdr:col>
      <xdr:colOff>50800</xdr:colOff>
      <xdr:row>41</xdr:row>
      <xdr:rowOff>45202</xdr:rowOff>
    </xdr:to>
    <xdr:cxnSp macro="">
      <xdr:nvCxnSpPr>
        <xdr:cNvPr id="87" name="直線コネクタ 86">
          <a:extLst>
            <a:ext uri="{FF2B5EF4-FFF2-40B4-BE49-F238E27FC236}">
              <a16:creationId xmlns:a16="http://schemas.microsoft.com/office/drawing/2014/main" id="{39981CE5-6D26-4662-B296-F614F23DB9DF}"/>
            </a:ext>
          </a:extLst>
        </xdr:cNvPr>
        <xdr:cNvCxnSpPr/>
      </xdr:nvCxnSpPr>
      <xdr:spPr>
        <a:xfrm flipV="1">
          <a:off x="6972300" y="7074240"/>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12630</xdr:rowOff>
    </xdr:from>
    <xdr:ext cx="469744" cy="259045"/>
    <xdr:sp macro="" textlink="">
      <xdr:nvSpPr>
        <xdr:cNvPr id="88" name="n_1aveValue【道路】&#10;一人当たり延長">
          <a:extLst>
            <a:ext uri="{FF2B5EF4-FFF2-40B4-BE49-F238E27FC236}">
              <a16:creationId xmlns:a16="http://schemas.microsoft.com/office/drawing/2014/main" id="{B8B7DBA0-54DC-45C0-97EB-D2731C4FFF9E}"/>
            </a:ext>
          </a:extLst>
        </xdr:cNvPr>
        <xdr:cNvSpPr txBox="1"/>
      </xdr:nvSpPr>
      <xdr:spPr>
        <a:xfrm>
          <a:off x="9391727" y="669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3670</xdr:rowOff>
    </xdr:from>
    <xdr:ext cx="469744" cy="259045"/>
    <xdr:sp macro="" textlink="">
      <xdr:nvSpPr>
        <xdr:cNvPr id="89" name="n_2aveValue【道路】&#10;一人当たり延長">
          <a:extLst>
            <a:ext uri="{FF2B5EF4-FFF2-40B4-BE49-F238E27FC236}">
              <a16:creationId xmlns:a16="http://schemas.microsoft.com/office/drawing/2014/main" id="{B46D210E-A859-460F-AFF1-BD52C84858A4}"/>
            </a:ext>
          </a:extLst>
        </xdr:cNvPr>
        <xdr:cNvSpPr txBox="1"/>
      </xdr:nvSpPr>
      <xdr:spPr>
        <a:xfrm>
          <a:off x="8515427" y="669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3624</xdr:rowOff>
    </xdr:from>
    <xdr:ext cx="469744" cy="259045"/>
    <xdr:sp macro="" textlink="">
      <xdr:nvSpPr>
        <xdr:cNvPr id="90" name="n_3aveValue【道路】&#10;一人当たり延長">
          <a:extLst>
            <a:ext uri="{FF2B5EF4-FFF2-40B4-BE49-F238E27FC236}">
              <a16:creationId xmlns:a16="http://schemas.microsoft.com/office/drawing/2014/main" id="{D91F5C85-4BA1-47DE-9C6E-F53FF1C76E78}"/>
            </a:ext>
          </a:extLst>
        </xdr:cNvPr>
        <xdr:cNvSpPr txBox="1"/>
      </xdr:nvSpPr>
      <xdr:spPr>
        <a:xfrm>
          <a:off x="76264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7830</xdr:rowOff>
    </xdr:from>
    <xdr:ext cx="469744" cy="259045"/>
    <xdr:sp macro="" textlink="">
      <xdr:nvSpPr>
        <xdr:cNvPr id="91" name="n_4aveValue【道路】&#10;一人当たり延長">
          <a:extLst>
            <a:ext uri="{FF2B5EF4-FFF2-40B4-BE49-F238E27FC236}">
              <a16:creationId xmlns:a16="http://schemas.microsoft.com/office/drawing/2014/main" id="{1C7B2D3A-5149-4F80-8877-D6EDEEDA7C63}"/>
            </a:ext>
          </a:extLst>
        </xdr:cNvPr>
        <xdr:cNvSpPr txBox="1"/>
      </xdr:nvSpPr>
      <xdr:spPr>
        <a:xfrm>
          <a:off x="6737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86077</xdr:rowOff>
    </xdr:from>
    <xdr:ext cx="469744" cy="259045"/>
    <xdr:sp macro="" textlink="">
      <xdr:nvSpPr>
        <xdr:cNvPr id="92" name="n_1mainValue【道路】&#10;一人当たり延長">
          <a:extLst>
            <a:ext uri="{FF2B5EF4-FFF2-40B4-BE49-F238E27FC236}">
              <a16:creationId xmlns:a16="http://schemas.microsoft.com/office/drawing/2014/main" id="{5F8D63A8-DAE7-4042-8292-74D6A973365B}"/>
            </a:ext>
          </a:extLst>
        </xdr:cNvPr>
        <xdr:cNvSpPr txBox="1"/>
      </xdr:nvSpPr>
      <xdr:spPr>
        <a:xfrm>
          <a:off x="9391727" y="711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86306</xdr:rowOff>
    </xdr:from>
    <xdr:ext cx="469744" cy="259045"/>
    <xdr:sp macro="" textlink="">
      <xdr:nvSpPr>
        <xdr:cNvPr id="93" name="n_2mainValue【道路】&#10;一人当たり延長">
          <a:extLst>
            <a:ext uri="{FF2B5EF4-FFF2-40B4-BE49-F238E27FC236}">
              <a16:creationId xmlns:a16="http://schemas.microsoft.com/office/drawing/2014/main" id="{449F371A-FDCD-46CD-A82C-3F6B7CD99C78}"/>
            </a:ext>
          </a:extLst>
        </xdr:cNvPr>
        <xdr:cNvSpPr txBox="1"/>
      </xdr:nvSpPr>
      <xdr:spPr>
        <a:xfrm>
          <a:off x="8515427" y="711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86717</xdr:rowOff>
    </xdr:from>
    <xdr:ext cx="469744" cy="259045"/>
    <xdr:sp macro="" textlink="">
      <xdr:nvSpPr>
        <xdr:cNvPr id="94" name="n_3mainValue【道路】&#10;一人当たり延長">
          <a:extLst>
            <a:ext uri="{FF2B5EF4-FFF2-40B4-BE49-F238E27FC236}">
              <a16:creationId xmlns:a16="http://schemas.microsoft.com/office/drawing/2014/main" id="{FD7A450B-FFB6-459F-A00E-65EC6DE49AB2}"/>
            </a:ext>
          </a:extLst>
        </xdr:cNvPr>
        <xdr:cNvSpPr txBox="1"/>
      </xdr:nvSpPr>
      <xdr:spPr>
        <a:xfrm>
          <a:off x="7626427" y="711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87129</xdr:rowOff>
    </xdr:from>
    <xdr:ext cx="469744" cy="259045"/>
    <xdr:sp macro="" textlink="">
      <xdr:nvSpPr>
        <xdr:cNvPr id="95" name="n_4mainValue【道路】&#10;一人当たり延長">
          <a:extLst>
            <a:ext uri="{FF2B5EF4-FFF2-40B4-BE49-F238E27FC236}">
              <a16:creationId xmlns:a16="http://schemas.microsoft.com/office/drawing/2014/main" id="{B8C00E61-E38D-4EA7-85F3-022D68FB1086}"/>
            </a:ext>
          </a:extLst>
        </xdr:cNvPr>
        <xdr:cNvSpPr txBox="1"/>
      </xdr:nvSpPr>
      <xdr:spPr>
        <a:xfrm>
          <a:off x="6737427" y="711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96" name="正方形/長方形 95">
          <a:extLst>
            <a:ext uri="{FF2B5EF4-FFF2-40B4-BE49-F238E27FC236}">
              <a16:creationId xmlns:a16="http://schemas.microsoft.com/office/drawing/2014/main" id="{48BCB237-C53E-4DE7-89E4-596E01D3A63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97" name="正方形/長方形 96">
          <a:extLst>
            <a:ext uri="{FF2B5EF4-FFF2-40B4-BE49-F238E27FC236}">
              <a16:creationId xmlns:a16="http://schemas.microsoft.com/office/drawing/2014/main" id="{3F83D6CC-4E74-43F6-BF3C-D56AC40079D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98" name="正方形/長方形 97">
          <a:extLst>
            <a:ext uri="{FF2B5EF4-FFF2-40B4-BE49-F238E27FC236}">
              <a16:creationId xmlns:a16="http://schemas.microsoft.com/office/drawing/2014/main" id="{5D93EA79-4650-4574-A57F-A6CC09BE5C6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99" name="正方形/長方形 98">
          <a:extLst>
            <a:ext uri="{FF2B5EF4-FFF2-40B4-BE49-F238E27FC236}">
              <a16:creationId xmlns:a16="http://schemas.microsoft.com/office/drawing/2014/main" id="{71042847-F617-4061-B3FE-485D8FC0ED7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00" name="正方形/長方形 99">
          <a:extLst>
            <a:ext uri="{FF2B5EF4-FFF2-40B4-BE49-F238E27FC236}">
              <a16:creationId xmlns:a16="http://schemas.microsoft.com/office/drawing/2014/main" id="{D7CAC659-338D-49A7-AACF-390FFA07A17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01" name="正方形/長方形 100">
          <a:extLst>
            <a:ext uri="{FF2B5EF4-FFF2-40B4-BE49-F238E27FC236}">
              <a16:creationId xmlns:a16="http://schemas.microsoft.com/office/drawing/2014/main" id="{F74FC7E4-8EFB-4587-9947-E9FB06555EB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02" name="正方形/長方形 101">
          <a:extLst>
            <a:ext uri="{FF2B5EF4-FFF2-40B4-BE49-F238E27FC236}">
              <a16:creationId xmlns:a16="http://schemas.microsoft.com/office/drawing/2014/main" id="{424516ED-5714-40AB-8DAF-8B0A1AB7DFC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03" name="正方形/長方形 102">
          <a:extLst>
            <a:ext uri="{FF2B5EF4-FFF2-40B4-BE49-F238E27FC236}">
              <a16:creationId xmlns:a16="http://schemas.microsoft.com/office/drawing/2014/main" id="{148EAD96-3F6A-4131-965B-F103FB6F786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04" name="テキスト ボックス 103">
          <a:extLst>
            <a:ext uri="{FF2B5EF4-FFF2-40B4-BE49-F238E27FC236}">
              <a16:creationId xmlns:a16="http://schemas.microsoft.com/office/drawing/2014/main" id="{6DDD4A1F-3B10-42A1-A8F5-D2381CA4CAE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05" name="直線コネクタ 104">
          <a:extLst>
            <a:ext uri="{FF2B5EF4-FFF2-40B4-BE49-F238E27FC236}">
              <a16:creationId xmlns:a16="http://schemas.microsoft.com/office/drawing/2014/main" id="{D7B96536-0065-42CE-96D7-F346E3EC2D3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06" name="テキスト ボックス 105">
          <a:extLst>
            <a:ext uri="{FF2B5EF4-FFF2-40B4-BE49-F238E27FC236}">
              <a16:creationId xmlns:a16="http://schemas.microsoft.com/office/drawing/2014/main" id="{AEC49D90-6EB8-4A97-950A-74BAA632646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07" name="直線コネクタ 106">
          <a:extLst>
            <a:ext uri="{FF2B5EF4-FFF2-40B4-BE49-F238E27FC236}">
              <a16:creationId xmlns:a16="http://schemas.microsoft.com/office/drawing/2014/main" id="{7937FC9A-D9FB-4CC5-B588-6CBA233B244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08" name="テキスト ボックス 107">
          <a:extLst>
            <a:ext uri="{FF2B5EF4-FFF2-40B4-BE49-F238E27FC236}">
              <a16:creationId xmlns:a16="http://schemas.microsoft.com/office/drawing/2014/main" id="{553DCBA0-40A4-4846-A585-220C5CE3B4C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09" name="直線コネクタ 108">
          <a:extLst>
            <a:ext uri="{FF2B5EF4-FFF2-40B4-BE49-F238E27FC236}">
              <a16:creationId xmlns:a16="http://schemas.microsoft.com/office/drawing/2014/main" id="{952AA280-637D-442D-BCAA-3A4434200AE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10" name="テキスト ボックス 109">
          <a:extLst>
            <a:ext uri="{FF2B5EF4-FFF2-40B4-BE49-F238E27FC236}">
              <a16:creationId xmlns:a16="http://schemas.microsoft.com/office/drawing/2014/main" id="{3F746D14-B3E6-4BC0-9D34-D00A421BB9B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11" name="直線コネクタ 110">
          <a:extLst>
            <a:ext uri="{FF2B5EF4-FFF2-40B4-BE49-F238E27FC236}">
              <a16:creationId xmlns:a16="http://schemas.microsoft.com/office/drawing/2014/main" id="{4D81A37E-B6A8-4E89-B04E-B6767E1A97B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12" name="テキスト ボックス 111">
          <a:extLst>
            <a:ext uri="{FF2B5EF4-FFF2-40B4-BE49-F238E27FC236}">
              <a16:creationId xmlns:a16="http://schemas.microsoft.com/office/drawing/2014/main" id="{08831B11-862B-4965-81BA-41E172BFA19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13" name="直線コネクタ 112">
          <a:extLst>
            <a:ext uri="{FF2B5EF4-FFF2-40B4-BE49-F238E27FC236}">
              <a16:creationId xmlns:a16="http://schemas.microsoft.com/office/drawing/2014/main" id="{3F066FB1-B001-48AD-8DFB-5DC3AB16084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14" name="テキスト ボックス 113">
          <a:extLst>
            <a:ext uri="{FF2B5EF4-FFF2-40B4-BE49-F238E27FC236}">
              <a16:creationId xmlns:a16="http://schemas.microsoft.com/office/drawing/2014/main" id="{CB56141A-D5C7-4CE6-B2D3-96C9A9CD701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15" name="直線コネクタ 114">
          <a:extLst>
            <a:ext uri="{FF2B5EF4-FFF2-40B4-BE49-F238E27FC236}">
              <a16:creationId xmlns:a16="http://schemas.microsoft.com/office/drawing/2014/main" id="{E804D2CE-A548-4852-B7AD-1DE8CA97160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16" name="テキスト ボックス 115">
          <a:extLst>
            <a:ext uri="{FF2B5EF4-FFF2-40B4-BE49-F238E27FC236}">
              <a16:creationId xmlns:a16="http://schemas.microsoft.com/office/drawing/2014/main" id="{9E73F9C4-3A26-4AEC-B783-BB8D93DBAAD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17" name="直線コネクタ 116">
          <a:extLst>
            <a:ext uri="{FF2B5EF4-FFF2-40B4-BE49-F238E27FC236}">
              <a16:creationId xmlns:a16="http://schemas.microsoft.com/office/drawing/2014/main" id="{C77B0A6A-DF8F-4CDF-B0A0-A14041F4385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18" name="テキスト ボックス 117">
          <a:extLst>
            <a:ext uri="{FF2B5EF4-FFF2-40B4-BE49-F238E27FC236}">
              <a16:creationId xmlns:a16="http://schemas.microsoft.com/office/drawing/2014/main" id="{F99855E0-FE09-4B2F-BFEB-4D01C91FEFD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19" name="直線コネクタ 118">
          <a:extLst>
            <a:ext uri="{FF2B5EF4-FFF2-40B4-BE49-F238E27FC236}">
              <a16:creationId xmlns:a16="http://schemas.microsoft.com/office/drawing/2014/main" id="{130B8163-73AE-4B59-878F-ED62A76A913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橋りょう・トンネル】&#10;有形固定資産減価償却率グラフ枠">
          <a:extLst>
            <a:ext uri="{FF2B5EF4-FFF2-40B4-BE49-F238E27FC236}">
              <a16:creationId xmlns:a16="http://schemas.microsoft.com/office/drawing/2014/main" id="{EF747F40-446E-4914-BE30-7BB683D16C8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63</xdr:row>
      <xdr:rowOff>81643</xdr:rowOff>
    </xdr:to>
    <xdr:cxnSp macro="">
      <xdr:nvCxnSpPr>
        <xdr:cNvPr id="121" name="直線コネクタ 120">
          <a:extLst>
            <a:ext uri="{FF2B5EF4-FFF2-40B4-BE49-F238E27FC236}">
              <a16:creationId xmlns:a16="http://schemas.microsoft.com/office/drawing/2014/main" id="{BB6B2F99-B51F-461C-8EBC-7C4960C2D27E}"/>
            </a:ext>
          </a:extLst>
        </xdr:cNvPr>
        <xdr:cNvCxnSpPr/>
      </xdr:nvCxnSpPr>
      <xdr:spPr>
        <a:xfrm flipV="1">
          <a:off x="4634865" y="9548949"/>
          <a:ext cx="0" cy="133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22" name="【橋りょう・トンネル】&#10;有形固定資産減価償却率最小値テキスト">
          <a:extLst>
            <a:ext uri="{FF2B5EF4-FFF2-40B4-BE49-F238E27FC236}">
              <a16:creationId xmlns:a16="http://schemas.microsoft.com/office/drawing/2014/main" id="{19642EC8-2D16-4535-A6B6-4554ABABA363}"/>
            </a:ext>
          </a:extLst>
        </xdr:cNvPr>
        <xdr:cNvSpPr txBox="1"/>
      </xdr:nvSpPr>
      <xdr:spPr>
        <a:xfrm>
          <a:off x="46736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23" name="直線コネクタ 122">
          <a:extLst>
            <a:ext uri="{FF2B5EF4-FFF2-40B4-BE49-F238E27FC236}">
              <a16:creationId xmlns:a16="http://schemas.microsoft.com/office/drawing/2014/main" id="{497880B0-B8E9-49AC-A103-F45BB548378C}"/>
            </a:ext>
          </a:extLst>
        </xdr:cNvPr>
        <xdr:cNvCxnSpPr/>
      </xdr:nvCxnSpPr>
      <xdr:spPr>
        <a:xfrm>
          <a:off x="4546600" y="1088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340478" cy="259045"/>
    <xdr:sp macro="" textlink="">
      <xdr:nvSpPr>
        <xdr:cNvPr id="124" name="【橋りょう・トンネル】&#10;有形固定資産減価償却率最大値テキスト">
          <a:extLst>
            <a:ext uri="{FF2B5EF4-FFF2-40B4-BE49-F238E27FC236}">
              <a16:creationId xmlns:a16="http://schemas.microsoft.com/office/drawing/2014/main" id="{45A8CC26-361C-4B8A-8443-9902F86439CE}"/>
            </a:ext>
          </a:extLst>
        </xdr:cNvPr>
        <xdr:cNvSpPr txBox="1"/>
      </xdr:nvSpPr>
      <xdr:spPr>
        <a:xfrm>
          <a:off x="4673600" y="932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25" name="直線コネクタ 124">
          <a:extLst>
            <a:ext uri="{FF2B5EF4-FFF2-40B4-BE49-F238E27FC236}">
              <a16:creationId xmlns:a16="http://schemas.microsoft.com/office/drawing/2014/main" id="{D7B68DA7-6643-413F-A588-09DCE6EDBF21}"/>
            </a:ext>
          </a:extLst>
        </xdr:cNvPr>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26" name="【橋りょう・トンネル】&#10;有形固定資産減価償却率平均値テキスト">
          <a:extLst>
            <a:ext uri="{FF2B5EF4-FFF2-40B4-BE49-F238E27FC236}">
              <a16:creationId xmlns:a16="http://schemas.microsoft.com/office/drawing/2014/main" id="{B45D9D31-B735-4A05-9AFF-E88240A3581F}"/>
            </a:ext>
          </a:extLst>
        </xdr:cNvPr>
        <xdr:cNvSpPr txBox="1"/>
      </xdr:nvSpPr>
      <xdr:spPr>
        <a:xfrm>
          <a:off x="4673600" y="1041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27" name="フローチャート: 判断 126">
          <a:extLst>
            <a:ext uri="{FF2B5EF4-FFF2-40B4-BE49-F238E27FC236}">
              <a16:creationId xmlns:a16="http://schemas.microsoft.com/office/drawing/2014/main" id="{357C23E4-C902-4E1F-A3CE-DA6A0C68E02C}"/>
            </a:ext>
          </a:extLst>
        </xdr:cNvPr>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140244</xdr:rowOff>
    </xdr:from>
    <xdr:to>
      <xdr:col>20</xdr:col>
      <xdr:colOff>38100</xdr:colOff>
      <xdr:row>61</xdr:row>
      <xdr:rowOff>70394</xdr:rowOff>
    </xdr:to>
    <xdr:sp macro="" textlink="">
      <xdr:nvSpPr>
        <xdr:cNvPr id="128" name="フローチャート: 判断 127">
          <a:extLst>
            <a:ext uri="{FF2B5EF4-FFF2-40B4-BE49-F238E27FC236}">
              <a16:creationId xmlns:a16="http://schemas.microsoft.com/office/drawing/2014/main" id="{3AFC516A-C181-454A-9FCE-1F0585E7A8F2}"/>
            </a:ext>
          </a:extLst>
        </xdr:cNvPr>
        <xdr:cNvSpPr/>
      </xdr:nvSpPr>
      <xdr:spPr>
        <a:xfrm>
          <a:off x="3746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29" name="フローチャート: 判断 128">
          <a:extLst>
            <a:ext uri="{FF2B5EF4-FFF2-40B4-BE49-F238E27FC236}">
              <a16:creationId xmlns:a16="http://schemas.microsoft.com/office/drawing/2014/main" id="{D2BF56C0-6EC3-4E34-A2B7-2B7DCCDC85D8}"/>
            </a:ext>
          </a:extLst>
        </xdr:cNvPr>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30" name="フローチャート: 判断 129">
          <a:extLst>
            <a:ext uri="{FF2B5EF4-FFF2-40B4-BE49-F238E27FC236}">
              <a16:creationId xmlns:a16="http://schemas.microsoft.com/office/drawing/2014/main" id="{2F34798A-4ACB-407D-BAE6-FE9FDFD93C82}"/>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68399</xdr:rowOff>
    </xdr:from>
    <xdr:to>
      <xdr:col>6</xdr:col>
      <xdr:colOff>38100</xdr:colOff>
      <xdr:row>60</xdr:row>
      <xdr:rowOff>169999</xdr:rowOff>
    </xdr:to>
    <xdr:sp macro="" textlink="">
      <xdr:nvSpPr>
        <xdr:cNvPr id="131" name="フローチャート: 判断 130">
          <a:extLst>
            <a:ext uri="{FF2B5EF4-FFF2-40B4-BE49-F238E27FC236}">
              <a16:creationId xmlns:a16="http://schemas.microsoft.com/office/drawing/2014/main" id="{CA474268-D439-4C92-AC32-3569DB503764}"/>
            </a:ext>
          </a:extLst>
        </xdr:cNvPr>
        <xdr:cNvSpPr/>
      </xdr:nvSpPr>
      <xdr:spPr>
        <a:xfrm>
          <a:off x="1079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ECEA1F46-34A2-485E-91B3-4E4A2E27606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41370B4F-2350-4BD5-8121-FFC1D0AF033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80265BAD-80C7-4E8A-A908-0CD24B7BB22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1505B253-FEEC-49D9-AEEB-7B7372893F0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2B229358-FB33-40ED-8A71-6DB6D46BDAF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71665</xdr:rowOff>
    </xdr:from>
    <xdr:to>
      <xdr:col>24</xdr:col>
      <xdr:colOff>114300</xdr:colOff>
      <xdr:row>60</xdr:row>
      <xdr:rowOff>1815</xdr:rowOff>
    </xdr:to>
    <xdr:sp macro="" textlink="">
      <xdr:nvSpPr>
        <xdr:cNvPr id="137" name="楕円 136">
          <a:extLst>
            <a:ext uri="{FF2B5EF4-FFF2-40B4-BE49-F238E27FC236}">
              <a16:creationId xmlns:a16="http://schemas.microsoft.com/office/drawing/2014/main" id="{8E047E80-A7F6-4D99-856A-BCD18AD82A95}"/>
            </a:ext>
          </a:extLst>
        </xdr:cNvPr>
        <xdr:cNvSpPr/>
      </xdr:nvSpPr>
      <xdr:spPr>
        <a:xfrm>
          <a:off x="45847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94542</xdr:rowOff>
    </xdr:from>
    <xdr:ext cx="405111" cy="259045"/>
    <xdr:sp macro="" textlink="">
      <xdr:nvSpPr>
        <xdr:cNvPr id="138" name="【橋りょう・トンネル】&#10;有形固定資産減価償却率該当値テキスト">
          <a:extLst>
            <a:ext uri="{FF2B5EF4-FFF2-40B4-BE49-F238E27FC236}">
              <a16:creationId xmlns:a16="http://schemas.microsoft.com/office/drawing/2014/main" id="{87BE6AD2-39A1-447C-B386-3FF822B002C4}"/>
            </a:ext>
          </a:extLst>
        </xdr:cNvPr>
        <xdr:cNvSpPr txBox="1"/>
      </xdr:nvSpPr>
      <xdr:spPr>
        <a:xfrm>
          <a:off x="4673600" y="1003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17780</xdr:rowOff>
    </xdr:from>
    <xdr:to>
      <xdr:col>20</xdr:col>
      <xdr:colOff>38100</xdr:colOff>
      <xdr:row>59</xdr:row>
      <xdr:rowOff>119380</xdr:rowOff>
    </xdr:to>
    <xdr:sp macro="" textlink="">
      <xdr:nvSpPr>
        <xdr:cNvPr id="139" name="楕円 138">
          <a:extLst>
            <a:ext uri="{FF2B5EF4-FFF2-40B4-BE49-F238E27FC236}">
              <a16:creationId xmlns:a16="http://schemas.microsoft.com/office/drawing/2014/main" id="{7E3098DE-1D56-44C6-AB9F-F9B0E499AFCC}"/>
            </a:ext>
          </a:extLst>
        </xdr:cNvPr>
        <xdr:cNvSpPr/>
      </xdr:nvSpPr>
      <xdr:spPr>
        <a:xfrm>
          <a:off x="3746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68580</xdr:rowOff>
    </xdr:from>
    <xdr:to>
      <xdr:col>24</xdr:col>
      <xdr:colOff>63500</xdr:colOff>
      <xdr:row>59</xdr:row>
      <xdr:rowOff>122465</xdr:rowOff>
    </xdr:to>
    <xdr:cxnSp macro="">
      <xdr:nvCxnSpPr>
        <xdr:cNvPr id="140" name="直線コネクタ 139">
          <a:extLst>
            <a:ext uri="{FF2B5EF4-FFF2-40B4-BE49-F238E27FC236}">
              <a16:creationId xmlns:a16="http://schemas.microsoft.com/office/drawing/2014/main" id="{28CDF1A7-9E53-4369-8BF4-0464735A1BAB}"/>
            </a:ext>
          </a:extLst>
        </xdr:cNvPr>
        <xdr:cNvCxnSpPr/>
      </xdr:nvCxnSpPr>
      <xdr:spPr>
        <a:xfrm>
          <a:off x="3797300" y="10184130"/>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163104</xdr:rowOff>
    </xdr:from>
    <xdr:to>
      <xdr:col>15</xdr:col>
      <xdr:colOff>101600</xdr:colOff>
      <xdr:row>59</xdr:row>
      <xdr:rowOff>93254</xdr:rowOff>
    </xdr:to>
    <xdr:sp macro="" textlink="">
      <xdr:nvSpPr>
        <xdr:cNvPr id="141" name="楕円 140">
          <a:extLst>
            <a:ext uri="{FF2B5EF4-FFF2-40B4-BE49-F238E27FC236}">
              <a16:creationId xmlns:a16="http://schemas.microsoft.com/office/drawing/2014/main" id="{F34DA556-5206-460C-BB4B-0BD7FDB50A5A}"/>
            </a:ext>
          </a:extLst>
        </xdr:cNvPr>
        <xdr:cNvSpPr/>
      </xdr:nvSpPr>
      <xdr:spPr>
        <a:xfrm>
          <a:off x="28575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42454</xdr:rowOff>
    </xdr:from>
    <xdr:to>
      <xdr:col>19</xdr:col>
      <xdr:colOff>177800</xdr:colOff>
      <xdr:row>59</xdr:row>
      <xdr:rowOff>68580</xdr:rowOff>
    </xdr:to>
    <xdr:cxnSp macro="">
      <xdr:nvCxnSpPr>
        <xdr:cNvPr id="142" name="直線コネクタ 141">
          <a:extLst>
            <a:ext uri="{FF2B5EF4-FFF2-40B4-BE49-F238E27FC236}">
              <a16:creationId xmlns:a16="http://schemas.microsoft.com/office/drawing/2014/main" id="{7130442A-6EC2-463B-8A7A-2F09F03350DD}"/>
            </a:ext>
          </a:extLst>
        </xdr:cNvPr>
        <xdr:cNvCxnSpPr/>
      </xdr:nvCxnSpPr>
      <xdr:spPr>
        <a:xfrm>
          <a:off x="2908300" y="1015800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138612</xdr:rowOff>
    </xdr:from>
    <xdr:to>
      <xdr:col>10</xdr:col>
      <xdr:colOff>165100</xdr:colOff>
      <xdr:row>59</xdr:row>
      <xdr:rowOff>68762</xdr:rowOff>
    </xdr:to>
    <xdr:sp macro="" textlink="">
      <xdr:nvSpPr>
        <xdr:cNvPr id="143" name="楕円 142">
          <a:extLst>
            <a:ext uri="{FF2B5EF4-FFF2-40B4-BE49-F238E27FC236}">
              <a16:creationId xmlns:a16="http://schemas.microsoft.com/office/drawing/2014/main" id="{3C654411-452A-4E53-85DB-4700F84F5E5D}"/>
            </a:ext>
          </a:extLst>
        </xdr:cNvPr>
        <xdr:cNvSpPr/>
      </xdr:nvSpPr>
      <xdr:spPr>
        <a:xfrm>
          <a:off x="1968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17962</xdr:rowOff>
    </xdr:from>
    <xdr:to>
      <xdr:col>15</xdr:col>
      <xdr:colOff>50800</xdr:colOff>
      <xdr:row>59</xdr:row>
      <xdr:rowOff>42454</xdr:rowOff>
    </xdr:to>
    <xdr:cxnSp macro="">
      <xdr:nvCxnSpPr>
        <xdr:cNvPr id="144" name="直線コネクタ 143">
          <a:extLst>
            <a:ext uri="{FF2B5EF4-FFF2-40B4-BE49-F238E27FC236}">
              <a16:creationId xmlns:a16="http://schemas.microsoft.com/office/drawing/2014/main" id="{0F5F1CD6-9C28-45A0-8715-52D87BF7EB8D}"/>
            </a:ext>
          </a:extLst>
        </xdr:cNvPr>
        <xdr:cNvCxnSpPr/>
      </xdr:nvCxnSpPr>
      <xdr:spPr>
        <a:xfrm>
          <a:off x="2019300" y="10133512"/>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112485</xdr:rowOff>
    </xdr:from>
    <xdr:to>
      <xdr:col>6</xdr:col>
      <xdr:colOff>38100</xdr:colOff>
      <xdr:row>59</xdr:row>
      <xdr:rowOff>42635</xdr:rowOff>
    </xdr:to>
    <xdr:sp macro="" textlink="">
      <xdr:nvSpPr>
        <xdr:cNvPr id="145" name="楕円 144">
          <a:extLst>
            <a:ext uri="{FF2B5EF4-FFF2-40B4-BE49-F238E27FC236}">
              <a16:creationId xmlns:a16="http://schemas.microsoft.com/office/drawing/2014/main" id="{C8A9C218-184F-4E85-B7FB-1EB30CA1E80F}"/>
            </a:ext>
          </a:extLst>
        </xdr:cNvPr>
        <xdr:cNvSpPr/>
      </xdr:nvSpPr>
      <xdr:spPr>
        <a:xfrm>
          <a:off x="10795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163285</xdr:rowOff>
    </xdr:from>
    <xdr:to>
      <xdr:col>10</xdr:col>
      <xdr:colOff>114300</xdr:colOff>
      <xdr:row>59</xdr:row>
      <xdr:rowOff>17962</xdr:rowOff>
    </xdr:to>
    <xdr:cxnSp macro="">
      <xdr:nvCxnSpPr>
        <xdr:cNvPr id="146" name="直線コネクタ 145">
          <a:extLst>
            <a:ext uri="{FF2B5EF4-FFF2-40B4-BE49-F238E27FC236}">
              <a16:creationId xmlns:a16="http://schemas.microsoft.com/office/drawing/2014/main" id="{02E52653-8010-4AE8-A819-A77A9EDEAD20}"/>
            </a:ext>
          </a:extLst>
        </xdr:cNvPr>
        <xdr:cNvCxnSpPr/>
      </xdr:nvCxnSpPr>
      <xdr:spPr>
        <a:xfrm>
          <a:off x="1130300" y="10107385"/>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61521</xdr:rowOff>
    </xdr:from>
    <xdr:ext cx="405111" cy="259045"/>
    <xdr:sp macro="" textlink="">
      <xdr:nvSpPr>
        <xdr:cNvPr id="147" name="n_1aveValue【橋りょう・トンネル】&#10;有形固定資産減価償却率">
          <a:extLst>
            <a:ext uri="{FF2B5EF4-FFF2-40B4-BE49-F238E27FC236}">
              <a16:creationId xmlns:a16="http://schemas.microsoft.com/office/drawing/2014/main" id="{908018C3-580B-410D-B72A-53D18A1C4C7F}"/>
            </a:ext>
          </a:extLst>
        </xdr:cNvPr>
        <xdr:cNvSpPr txBox="1"/>
      </xdr:nvSpPr>
      <xdr:spPr>
        <a:xfrm>
          <a:off x="3582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48" name="n_2aveValue【橋りょう・トンネル】&#10;有形固定資産減価償却率">
          <a:extLst>
            <a:ext uri="{FF2B5EF4-FFF2-40B4-BE49-F238E27FC236}">
              <a16:creationId xmlns:a16="http://schemas.microsoft.com/office/drawing/2014/main" id="{48B43BF6-8934-4DBC-9ECF-66034EF8F809}"/>
            </a:ext>
          </a:extLst>
        </xdr:cNvPr>
        <xdr:cNvSpPr txBox="1"/>
      </xdr:nvSpPr>
      <xdr:spPr>
        <a:xfrm>
          <a:off x="2705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149" name="n_3aveValue【橋りょう・トンネル】&#10;有形固定資産減価償却率">
          <a:extLst>
            <a:ext uri="{FF2B5EF4-FFF2-40B4-BE49-F238E27FC236}">
              <a16:creationId xmlns:a16="http://schemas.microsoft.com/office/drawing/2014/main" id="{BFA43D2E-5DB2-4D32-842B-C8F7ECA864C0}"/>
            </a:ext>
          </a:extLst>
        </xdr:cNvPr>
        <xdr:cNvSpPr txBox="1"/>
      </xdr:nvSpPr>
      <xdr:spPr>
        <a:xfrm>
          <a:off x="1816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161126</xdr:rowOff>
    </xdr:from>
    <xdr:ext cx="405111" cy="259045"/>
    <xdr:sp macro="" textlink="">
      <xdr:nvSpPr>
        <xdr:cNvPr id="150" name="n_4aveValue【橋りょう・トンネル】&#10;有形固定資産減価償却率">
          <a:extLst>
            <a:ext uri="{FF2B5EF4-FFF2-40B4-BE49-F238E27FC236}">
              <a16:creationId xmlns:a16="http://schemas.microsoft.com/office/drawing/2014/main" id="{A87875C3-57E4-4CC3-8E41-0F4ED6A2177B}"/>
            </a:ext>
          </a:extLst>
        </xdr:cNvPr>
        <xdr:cNvSpPr txBox="1"/>
      </xdr:nvSpPr>
      <xdr:spPr>
        <a:xfrm>
          <a:off x="927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135907</xdr:rowOff>
    </xdr:from>
    <xdr:ext cx="405111" cy="259045"/>
    <xdr:sp macro="" textlink="">
      <xdr:nvSpPr>
        <xdr:cNvPr id="151" name="n_1mainValue【橋りょう・トンネル】&#10;有形固定資産減価償却率">
          <a:extLst>
            <a:ext uri="{FF2B5EF4-FFF2-40B4-BE49-F238E27FC236}">
              <a16:creationId xmlns:a16="http://schemas.microsoft.com/office/drawing/2014/main" id="{E8D8D3D7-5E3F-42D2-978D-B20DAD4B405A}"/>
            </a:ext>
          </a:extLst>
        </xdr:cNvPr>
        <xdr:cNvSpPr txBox="1"/>
      </xdr:nvSpPr>
      <xdr:spPr>
        <a:xfrm>
          <a:off x="3582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109781</xdr:rowOff>
    </xdr:from>
    <xdr:ext cx="405111" cy="259045"/>
    <xdr:sp macro="" textlink="">
      <xdr:nvSpPr>
        <xdr:cNvPr id="152" name="n_2mainValue【橋りょう・トンネル】&#10;有形固定資産減価償却率">
          <a:extLst>
            <a:ext uri="{FF2B5EF4-FFF2-40B4-BE49-F238E27FC236}">
              <a16:creationId xmlns:a16="http://schemas.microsoft.com/office/drawing/2014/main" id="{BF839B62-9907-4C15-BD9A-89FB3A537073}"/>
            </a:ext>
          </a:extLst>
        </xdr:cNvPr>
        <xdr:cNvSpPr txBox="1"/>
      </xdr:nvSpPr>
      <xdr:spPr>
        <a:xfrm>
          <a:off x="27057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85289</xdr:rowOff>
    </xdr:from>
    <xdr:ext cx="405111" cy="259045"/>
    <xdr:sp macro="" textlink="">
      <xdr:nvSpPr>
        <xdr:cNvPr id="153" name="n_3mainValue【橋りょう・トンネル】&#10;有形固定資産減価償却率">
          <a:extLst>
            <a:ext uri="{FF2B5EF4-FFF2-40B4-BE49-F238E27FC236}">
              <a16:creationId xmlns:a16="http://schemas.microsoft.com/office/drawing/2014/main" id="{94EA71CA-9526-4AF3-B5F3-69A1018E67A9}"/>
            </a:ext>
          </a:extLst>
        </xdr:cNvPr>
        <xdr:cNvSpPr txBox="1"/>
      </xdr:nvSpPr>
      <xdr:spPr>
        <a:xfrm>
          <a:off x="18167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59162</xdr:rowOff>
    </xdr:from>
    <xdr:ext cx="405111" cy="259045"/>
    <xdr:sp macro="" textlink="">
      <xdr:nvSpPr>
        <xdr:cNvPr id="154" name="n_4mainValue【橋りょう・トンネル】&#10;有形固定資産減価償却率">
          <a:extLst>
            <a:ext uri="{FF2B5EF4-FFF2-40B4-BE49-F238E27FC236}">
              <a16:creationId xmlns:a16="http://schemas.microsoft.com/office/drawing/2014/main" id="{DD22A829-6FFC-41E5-8297-8FB96575F356}"/>
            </a:ext>
          </a:extLst>
        </xdr:cNvPr>
        <xdr:cNvSpPr txBox="1"/>
      </xdr:nvSpPr>
      <xdr:spPr>
        <a:xfrm>
          <a:off x="927744" y="983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a:extLst>
            <a:ext uri="{FF2B5EF4-FFF2-40B4-BE49-F238E27FC236}">
              <a16:creationId xmlns:a16="http://schemas.microsoft.com/office/drawing/2014/main" id="{0F027A66-F850-48AF-9756-305755F93A2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a:extLst>
            <a:ext uri="{FF2B5EF4-FFF2-40B4-BE49-F238E27FC236}">
              <a16:creationId xmlns:a16="http://schemas.microsoft.com/office/drawing/2014/main" id="{ACD62474-C6FC-4E04-98F0-DB8B5FCBE88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a:extLst>
            <a:ext uri="{FF2B5EF4-FFF2-40B4-BE49-F238E27FC236}">
              <a16:creationId xmlns:a16="http://schemas.microsoft.com/office/drawing/2014/main" id="{33A34DEC-2F2D-48D8-8229-5A1810185D6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a:extLst>
            <a:ext uri="{FF2B5EF4-FFF2-40B4-BE49-F238E27FC236}">
              <a16:creationId xmlns:a16="http://schemas.microsoft.com/office/drawing/2014/main" id="{16AE06A1-DC56-4432-B6C1-7A59D7BE66F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a:extLst>
            <a:ext uri="{FF2B5EF4-FFF2-40B4-BE49-F238E27FC236}">
              <a16:creationId xmlns:a16="http://schemas.microsoft.com/office/drawing/2014/main" id="{2B95714F-9C51-475E-A777-74500339E6B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a:extLst>
            <a:ext uri="{FF2B5EF4-FFF2-40B4-BE49-F238E27FC236}">
              <a16:creationId xmlns:a16="http://schemas.microsoft.com/office/drawing/2014/main" id="{BDBA0135-1868-45AF-84EF-3559663C888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a:extLst>
            <a:ext uri="{FF2B5EF4-FFF2-40B4-BE49-F238E27FC236}">
              <a16:creationId xmlns:a16="http://schemas.microsoft.com/office/drawing/2014/main" id="{AC4332B6-0B69-44A6-8079-5F762B5FCDA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a:extLst>
            <a:ext uri="{FF2B5EF4-FFF2-40B4-BE49-F238E27FC236}">
              <a16:creationId xmlns:a16="http://schemas.microsoft.com/office/drawing/2014/main" id="{DB3178E9-5604-4D68-AB17-33E0BCC0410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3" name="テキスト ボックス 162">
          <a:extLst>
            <a:ext uri="{FF2B5EF4-FFF2-40B4-BE49-F238E27FC236}">
              <a16:creationId xmlns:a16="http://schemas.microsoft.com/office/drawing/2014/main" id="{F44CE7AE-D711-46FF-8258-5D8023EDD03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4" name="直線コネクタ 163">
          <a:extLst>
            <a:ext uri="{FF2B5EF4-FFF2-40B4-BE49-F238E27FC236}">
              <a16:creationId xmlns:a16="http://schemas.microsoft.com/office/drawing/2014/main" id="{390E6A15-1209-4CCD-978F-BF98C448644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65" name="直線コネクタ 164">
          <a:extLst>
            <a:ext uri="{FF2B5EF4-FFF2-40B4-BE49-F238E27FC236}">
              <a16:creationId xmlns:a16="http://schemas.microsoft.com/office/drawing/2014/main" id="{9677887B-960F-4F72-AF10-64217DC66577}"/>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166" name="テキスト ボックス 165">
          <a:extLst>
            <a:ext uri="{FF2B5EF4-FFF2-40B4-BE49-F238E27FC236}">
              <a16:creationId xmlns:a16="http://schemas.microsoft.com/office/drawing/2014/main" id="{49887AF2-4269-4394-9F4E-41FAC2F988C1}"/>
            </a:ext>
          </a:extLst>
        </xdr:cNvPr>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7" name="直線コネクタ 166">
          <a:extLst>
            <a:ext uri="{FF2B5EF4-FFF2-40B4-BE49-F238E27FC236}">
              <a16:creationId xmlns:a16="http://schemas.microsoft.com/office/drawing/2014/main" id="{1EC5C8D8-6253-4D25-9F2A-7ADCF316639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68" name="テキスト ボックス 167">
          <a:extLst>
            <a:ext uri="{FF2B5EF4-FFF2-40B4-BE49-F238E27FC236}">
              <a16:creationId xmlns:a16="http://schemas.microsoft.com/office/drawing/2014/main" id="{D57CE245-5FC7-4050-8BC2-D72E4EE42C07}"/>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69" name="直線コネクタ 168">
          <a:extLst>
            <a:ext uri="{FF2B5EF4-FFF2-40B4-BE49-F238E27FC236}">
              <a16:creationId xmlns:a16="http://schemas.microsoft.com/office/drawing/2014/main" id="{38084F23-C775-44B1-9FCE-0AF660211165}"/>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170" name="テキスト ボックス 169">
          <a:extLst>
            <a:ext uri="{FF2B5EF4-FFF2-40B4-BE49-F238E27FC236}">
              <a16:creationId xmlns:a16="http://schemas.microsoft.com/office/drawing/2014/main" id="{5970F29E-5BFD-4D8C-A90F-0A791052054A}"/>
            </a:ext>
          </a:extLst>
        </xdr:cNvPr>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1" name="直線コネクタ 170">
          <a:extLst>
            <a:ext uri="{FF2B5EF4-FFF2-40B4-BE49-F238E27FC236}">
              <a16:creationId xmlns:a16="http://schemas.microsoft.com/office/drawing/2014/main" id="{13708338-5881-4515-8158-094FF28A525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2" name="テキスト ボックス 171">
          <a:extLst>
            <a:ext uri="{FF2B5EF4-FFF2-40B4-BE49-F238E27FC236}">
              <a16:creationId xmlns:a16="http://schemas.microsoft.com/office/drawing/2014/main" id="{4155A68C-EE22-4DAB-9683-B97F492ADFD9}"/>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3" name="【橋りょう・トンネル】&#10;一人当たり有形固定資産（償却資産）額グラフ枠">
          <a:extLst>
            <a:ext uri="{FF2B5EF4-FFF2-40B4-BE49-F238E27FC236}">
              <a16:creationId xmlns:a16="http://schemas.microsoft.com/office/drawing/2014/main" id="{2DE0454F-FE88-4CA2-9E5B-8373AF06F78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1383</xdr:rowOff>
    </xdr:from>
    <xdr:to>
      <xdr:col>54</xdr:col>
      <xdr:colOff>189865</xdr:colOff>
      <xdr:row>63</xdr:row>
      <xdr:rowOff>53818</xdr:rowOff>
    </xdr:to>
    <xdr:cxnSp macro="">
      <xdr:nvCxnSpPr>
        <xdr:cNvPr id="174" name="直線コネクタ 173">
          <a:extLst>
            <a:ext uri="{FF2B5EF4-FFF2-40B4-BE49-F238E27FC236}">
              <a16:creationId xmlns:a16="http://schemas.microsoft.com/office/drawing/2014/main" id="{2C3DB7B5-A0D2-45E4-B112-DC8C8C1AEB1C}"/>
            </a:ext>
          </a:extLst>
        </xdr:cNvPr>
        <xdr:cNvCxnSpPr/>
      </xdr:nvCxnSpPr>
      <xdr:spPr>
        <a:xfrm flipV="1">
          <a:off x="10476865" y="9602583"/>
          <a:ext cx="0" cy="1252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57645</xdr:rowOff>
    </xdr:from>
    <xdr:ext cx="378565" cy="259045"/>
    <xdr:sp macro="" textlink="">
      <xdr:nvSpPr>
        <xdr:cNvPr id="175" name="【橋りょう・トンネル】&#10;一人当たり有形固定資産（償却資産）額最小値テキスト">
          <a:extLst>
            <a:ext uri="{FF2B5EF4-FFF2-40B4-BE49-F238E27FC236}">
              <a16:creationId xmlns:a16="http://schemas.microsoft.com/office/drawing/2014/main" id="{5AC059B0-3A40-4FDF-8851-4A269C2C68C2}"/>
            </a:ext>
          </a:extLst>
        </xdr:cNvPr>
        <xdr:cNvSpPr txBox="1"/>
      </xdr:nvSpPr>
      <xdr:spPr>
        <a:xfrm>
          <a:off x="10515600" y="1085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53818</xdr:rowOff>
    </xdr:from>
    <xdr:to>
      <xdr:col>55</xdr:col>
      <xdr:colOff>88900</xdr:colOff>
      <xdr:row>63</xdr:row>
      <xdr:rowOff>53818</xdr:rowOff>
    </xdr:to>
    <xdr:cxnSp macro="">
      <xdr:nvCxnSpPr>
        <xdr:cNvPr id="176" name="直線コネクタ 175">
          <a:extLst>
            <a:ext uri="{FF2B5EF4-FFF2-40B4-BE49-F238E27FC236}">
              <a16:creationId xmlns:a16="http://schemas.microsoft.com/office/drawing/2014/main" id="{8BDAC7F1-AD2B-4770-A58C-AC02CF1BC692}"/>
            </a:ext>
          </a:extLst>
        </xdr:cNvPr>
        <xdr:cNvCxnSpPr/>
      </xdr:nvCxnSpPr>
      <xdr:spPr>
        <a:xfrm>
          <a:off x="10388600" y="10855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119510</xdr:rowOff>
    </xdr:from>
    <xdr:ext cx="599010" cy="259045"/>
    <xdr:sp macro="" textlink="">
      <xdr:nvSpPr>
        <xdr:cNvPr id="177" name="【橋りょう・トンネル】&#10;一人当たり有形固定資産（償却資産）額最大値テキスト">
          <a:extLst>
            <a:ext uri="{FF2B5EF4-FFF2-40B4-BE49-F238E27FC236}">
              <a16:creationId xmlns:a16="http://schemas.microsoft.com/office/drawing/2014/main" id="{40A3FDBF-837C-4EA7-BE84-7A259AAD2D0E}"/>
            </a:ext>
          </a:extLst>
        </xdr:cNvPr>
        <xdr:cNvSpPr txBox="1"/>
      </xdr:nvSpPr>
      <xdr:spPr>
        <a:xfrm>
          <a:off x="10515600" y="9377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1383</xdr:rowOff>
    </xdr:from>
    <xdr:to>
      <xdr:col>55</xdr:col>
      <xdr:colOff>88900</xdr:colOff>
      <xdr:row>56</xdr:row>
      <xdr:rowOff>1383</xdr:rowOff>
    </xdr:to>
    <xdr:cxnSp macro="">
      <xdr:nvCxnSpPr>
        <xdr:cNvPr id="178" name="直線コネクタ 177">
          <a:extLst>
            <a:ext uri="{FF2B5EF4-FFF2-40B4-BE49-F238E27FC236}">
              <a16:creationId xmlns:a16="http://schemas.microsoft.com/office/drawing/2014/main" id="{C16C9909-8328-4C65-A846-44D7371F8457}"/>
            </a:ext>
          </a:extLst>
        </xdr:cNvPr>
        <xdr:cNvCxnSpPr/>
      </xdr:nvCxnSpPr>
      <xdr:spPr>
        <a:xfrm>
          <a:off x="10388600" y="960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98875</xdr:rowOff>
    </xdr:from>
    <xdr:ext cx="534377" cy="259045"/>
    <xdr:sp macro="" textlink="">
      <xdr:nvSpPr>
        <xdr:cNvPr id="179" name="【橋りょう・トンネル】&#10;一人当たり有形固定資産（償却資産）額平均値テキスト">
          <a:extLst>
            <a:ext uri="{FF2B5EF4-FFF2-40B4-BE49-F238E27FC236}">
              <a16:creationId xmlns:a16="http://schemas.microsoft.com/office/drawing/2014/main" id="{4367E15C-56D6-4CF5-B975-179A7E941033}"/>
            </a:ext>
          </a:extLst>
        </xdr:cNvPr>
        <xdr:cNvSpPr txBox="1"/>
      </xdr:nvSpPr>
      <xdr:spPr>
        <a:xfrm>
          <a:off x="10515600" y="10214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75998</xdr:rowOff>
    </xdr:from>
    <xdr:to>
      <xdr:col>55</xdr:col>
      <xdr:colOff>50800</xdr:colOff>
      <xdr:row>61</xdr:row>
      <xdr:rowOff>6148</xdr:rowOff>
    </xdr:to>
    <xdr:sp macro="" textlink="">
      <xdr:nvSpPr>
        <xdr:cNvPr id="180" name="フローチャート: 判断 179">
          <a:extLst>
            <a:ext uri="{FF2B5EF4-FFF2-40B4-BE49-F238E27FC236}">
              <a16:creationId xmlns:a16="http://schemas.microsoft.com/office/drawing/2014/main" id="{965ACFEC-B8F6-44CA-B489-8487BDF46CD3}"/>
            </a:ext>
          </a:extLst>
        </xdr:cNvPr>
        <xdr:cNvSpPr/>
      </xdr:nvSpPr>
      <xdr:spPr>
        <a:xfrm>
          <a:off x="10426700" y="10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77667</xdr:rowOff>
    </xdr:from>
    <xdr:to>
      <xdr:col>50</xdr:col>
      <xdr:colOff>165100</xdr:colOff>
      <xdr:row>61</xdr:row>
      <xdr:rowOff>7817</xdr:rowOff>
    </xdr:to>
    <xdr:sp macro="" textlink="">
      <xdr:nvSpPr>
        <xdr:cNvPr id="181" name="フローチャート: 判断 180">
          <a:extLst>
            <a:ext uri="{FF2B5EF4-FFF2-40B4-BE49-F238E27FC236}">
              <a16:creationId xmlns:a16="http://schemas.microsoft.com/office/drawing/2014/main" id="{52F53770-4B68-4AB9-9742-6C5A62BC5AAB}"/>
            </a:ext>
          </a:extLst>
        </xdr:cNvPr>
        <xdr:cNvSpPr/>
      </xdr:nvSpPr>
      <xdr:spPr>
        <a:xfrm>
          <a:off x="9588500" y="103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46692</xdr:rowOff>
    </xdr:from>
    <xdr:to>
      <xdr:col>46</xdr:col>
      <xdr:colOff>38100</xdr:colOff>
      <xdr:row>60</xdr:row>
      <xdr:rowOff>148292</xdr:rowOff>
    </xdr:to>
    <xdr:sp macro="" textlink="">
      <xdr:nvSpPr>
        <xdr:cNvPr id="182" name="フローチャート: 判断 181">
          <a:extLst>
            <a:ext uri="{FF2B5EF4-FFF2-40B4-BE49-F238E27FC236}">
              <a16:creationId xmlns:a16="http://schemas.microsoft.com/office/drawing/2014/main" id="{986AF8F0-8899-43ED-9883-A36966D6A0BE}"/>
            </a:ext>
          </a:extLst>
        </xdr:cNvPr>
        <xdr:cNvSpPr/>
      </xdr:nvSpPr>
      <xdr:spPr>
        <a:xfrm>
          <a:off x="8699500" y="1033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49967</xdr:rowOff>
    </xdr:from>
    <xdr:to>
      <xdr:col>41</xdr:col>
      <xdr:colOff>101600</xdr:colOff>
      <xdr:row>60</xdr:row>
      <xdr:rowOff>151567</xdr:rowOff>
    </xdr:to>
    <xdr:sp macro="" textlink="">
      <xdr:nvSpPr>
        <xdr:cNvPr id="183" name="フローチャート: 判断 182">
          <a:extLst>
            <a:ext uri="{FF2B5EF4-FFF2-40B4-BE49-F238E27FC236}">
              <a16:creationId xmlns:a16="http://schemas.microsoft.com/office/drawing/2014/main" id="{9BD588B8-F24A-4820-9185-2D6543761135}"/>
            </a:ext>
          </a:extLst>
        </xdr:cNvPr>
        <xdr:cNvSpPr/>
      </xdr:nvSpPr>
      <xdr:spPr>
        <a:xfrm>
          <a:off x="7810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50441</xdr:rowOff>
    </xdr:from>
    <xdr:to>
      <xdr:col>36</xdr:col>
      <xdr:colOff>165100</xdr:colOff>
      <xdr:row>60</xdr:row>
      <xdr:rowOff>152041</xdr:rowOff>
    </xdr:to>
    <xdr:sp macro="" textlink="">
      <xdr:nvSpPr>
        <xdr:cNvPr id="184" name="フローチャート: 判断 183">
          <a:extLst>
            <a:ext uri="{FF2B5EF4-FFF2-40B4-BE49-F238E27FC236}">
              <a16:creationId xmlns:a16="http://schemas.microsoft.com/office/drawing/2014/main" id="{037113C0-1FB8-405F-AE7E-9D6B386BD52C}"/>
            </a:ext>
          </a:extLst>
        </xdr:cNvPr>
        <xdr:cNvSpPr/>
      </xdr:nvSpPr>
      <xdr:spPr>
        <a:xfrm>
          <a:off x="6921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B432964-6A75-4332-A268-F9937ADCE44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542BE76-ED2C-4EF3-90B6-97CD7C18250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36C36C1-714B-4403-B16E-46C96D1E72D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DBC66FC-3F2A-48AA-B7D4-CD92F0EA601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A7A46CB0-E805-48A6-9031-B18B8226C0C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60962</xdr:rowOff>
    </xdr:from>
    <xdr:to>
      <xdr:col>55</xdr:col>
      <xdr:colOff>50800</xdr:colOff>
      <xdr:row>62</xdr:row>
      <xdr:rowOff>162562</xdr:rowOff>
    </xdr:to>
    <xdr:sp macro="" textlink="">
      <xdr:nvSpPr>
        <xdr:cNvPr id="190" name="楕円 189">
          <a:extLst>
            <a:ext uri="{FF2B5EF4-FFF2-40B4-BE49-F238E27FC236}">
              <a16:creationId xmlns:a16="http://schemas.microsoft.com/office/drawing/2014/main" id="{B0179DAB-4E6F-438D-9167-A52B48543622}"/>
            </a:ext>
          </a:extLst>
        </xdr:cNvPr>
        <xdr:cNvSpPr/>
      </xdr:nvSpPr>
      <xdr:spPr>
        <a:xfrm>
          <a:off x="10426700" y="1069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147339</xdr:rowOff>
    </xdr:from>
    <xdr:ext cx="534377" cy="259045"/>
    <xdr:sp macro="" textlink="">
      <xdr:nvSpPr>
        <xdr:cNvPr id="191" name="【橋りょう・トンネル】&#10;一人当たり有形固定資産（償却資産）額該当値テキスト">
          <a:extLst>
            <a:ext uri="{FF2B5EF4-FFF2-40B4-BE49-F238E27FC236}">
              <a16:creationId xmlns:a16="http://schemas.microsoft.com/office/drawing/2014/main" id="{F06A30EF-2DF3-44C8-8AD3-B97480F06D39}"/>
            </a:ext>
          </a:extLst>
        </xdr:cNvPr>
        <xdr:cNvSpPr txBox="1"/>
      </xdr:nvSpPr>
      <xdr:spPr>
        <a:xfrm>
          <a:off x="10515600" y="1060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69215</xdr:rowOff>
    </xdr:from>
    <xdr:to>
      <xdr:col>50</xdr:col>
      <xdr:colOff>165100</xdr:colOff>
      <xdr:row>62</xdr:row>
      <xdr:rowOff>170815</xdr:rowOff>
    </xdr:to>
    <xdr:sp macro="" textlink="">
      <xdr:nvSpPr>
        <xdr:cNvPr id="192" name="楕円 191">
          <a:extLst>
            <a:ext uri="{FF2B5EF4-FFF2-40B4-BE49-F238E27FC236}">
              <a16:creationId xmlns:a16="http://schemas.microsoft.com/office/drawing/2014/main" id="{7C07695D-882E-47E9-B248-1B0959AB4CF7}"/>
            </a:ext>
          </a:extLst>
        </xdr:cNvPr>
        <xdr:cNvSpPr/>
      </xdr:nvSpPr>
      <xdr:spPr>
        <a:xfrm>
          <a:off x="95885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111762</xdr:rowOff>
    </xdr:from>
    <xdr:to>
      <xdr:col>55</xdr:col>
      <xdr:colOff>0</xdr:colOff>
      <xdr:row>62</xdr:row>
      <xdr:rowOff>120015</xdr:rowOff>
    </xdr:to>
    <xdr:cxnSp macro="">
      <xdr:nvCxnSpPr>
        <xdr:cNvPr id="193" name="直線コネクタ 192">
          <a:extLst>
            <a:ext uri="{FF2B5EF4-FFF2-40B4-BE49-F238E27FC236}">
              <a16:creationId xmlns:a16="http://schemas.microsoft.com/office/drawing/2014/main" id="{7B66BBBD-7123-4A18-A685-AE8008AC4B1C}"/>
            </a:ext>
          </a:extLst>
        </xdr:cNvPr>
        <xdr:cNvCxnSpPr/>
      </xdr:nvCxnSpPr>
      <xdr:spPr>
        <a:xfrm flipV="1">
          <a:off x="9639300" y="10741662"/>
          <a:ext cx="838200" cy="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69129</xdr:rowOff>
    </xdr:from>
    <xdr:to>
      <xdr:col>46</xdr:col>
      <xdr:colOff>38100</xdr:colOff>
      <xdr:row>62</xdr:row>
      <xdr:rowOff>170729</xdr:rowOff>
    </xdr:to>
    <xdr:sp macro="" textlink="">
      <xdr:nvSpPr>
        <xdr:cNvPr id="194" name="楕円 193">
          <a:extLst>
            <a:ext uri="{FF2B5EF4-FFF2-40B4-BE49-F238E27FC236}">
              <a16:creationId xmlns:a16="http://schemas.microsoft.com/office/drawing/2014/main" id="{092ADF32-CBEC-456F-B591-6A3D267E6196}"/>
            </a:ext>
          </a:extLst>
        </xdr:cNvPr>
        <xdr:cNvSpPr/>
      </xdr:nvSpPr>
      <xdr:spPr>
        <a:xfrm>
          <a:off x="8699500" y="1069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119929</xdr:rowOff>
    </xdr:from>
    <xdr:to>
      <xdr:col>50</xdr:col>
      <xdr:colOff>114300</xdr:colOff>
      <xdr:row>62</xdr:row>
      <xdr:rowOff>120015</xdr:rowOff>
    </xdr:to>
    <xdr:cxnSp macro="">
      <xdr:nvCxnSpPr>
        <xdr:cNvPr id="195" name="直線コネクタ 194">
          <a:extLst>
            <a:ext uri="{FF2B5EF4-FFF2-40B4-BE49-F238E27FC236}">
              <a16:creationId xmlns:a16="http://schemas.microsoft.com/office/drawing/2014/main" id="{2A42185A-EA05-4D5E-9253-946B66CCA69B}"/>
            </a:ext>
          </a:extLst>
        </xdr:cNvPr>
        <xdr:cNvCxnSpPr/>
      </xdr:nvCxnSpPr>
      <xdr:spPr>
        <a:xfrm>
          <a:off x="8750300" y="10749829"/>
          <a:ext cx="889000" cy="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69095</xdr:rowOff>
    </xdr:from>
    <xdr:to>
      <xdr:col>41</xdr:col>
      <xdr:colOff>101600</xdr:colOff>
      <xdr:row>62</xdr:row>
      <xdr:rowOff>170695</xdr:rowOff>
    </xdr:to>
    <xdr:sp macro="" textlink="">
      <xdr:nvSpPr>
        <xdr:cNvPr id="196" name="楕円 195">
          <a:extLst>
            <a:ext uri="{FF2B5EF4-FFF2-40B4-BE49-F238E27FC236}">
              <a16:creationId xmlns:a16="http://schemas.microsoft.com/office/drawing/2014/main" id="{37985B36-4185-4BA7-AAD7-786F44C3ECC9}"/>
            </a:ext>
          </a:extLst>
        </xdr:cNvPr>
        <xdr:cNvSpPr/>
      </xdr:nvSpPr>
      <xdr:spPr>
        <a:xfrm>
          <a:off x="7810500" y="1069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119895</xdr:rowOff>
    </xdr:from>
    <xdr:to>
      <xdr:col>45</xdr:col>
      <xdr:colOff>177800</xdr:colOff>
      <xdr:row>62</xdr:row>
      <xdr:rowOff>119929</xdr:rowOff>
    </xdr:to>
    <xdr:cxnSp macro="">
      <xdr:nvCxnSpPr>
        <xdr:cNvPr id="197" name="直線コネクタ 196">
          <a:extLst>
            <a:ext uri="{FF2B5EF4-FFF2-40B4-BE49-F238E27FC236}">
              <a16:creationId xmlns:a16="http://schemas.microsoft.com/office/drawing/2014/main" id="{05A0899C-EE00-4D4C-A0BF-02DCAFBECB82}"/>
            </a:ext>
          </a:extLst>
        </xdr:cNvPr>
        <xdr:cNvCxnSpPr/>
      </xdr:nvCxnSpPr>
      <xdr:spPr>
        <a:xfrm>
          <a:off x="7861300" y="10749795"/>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69107</xdr:rowOff>
    </xdr:from>
    <xdr:to>
      <xdr:col>36</xdr:col>
      <xdr:colOff>165100</xdr:colOff>
      <xdr:row>62</xdr:row>
      <xdr:rowOff>170707</xdr:rowOff>
    </xdr:to>
    <xdr:sp macro="" textlink="">
      <xdr:nvSpPr>
        <xdr:cNvPr id="198" name="楕円 197">
          <a:extLst>
            <a:ext uri="{FF2B5EF4-FFF2-40B4-BE49-F238E27FC236}">
              <a16:creationId xmlns:a16="http://schemas.microsoft.com/office/drawing/2014/main" id="{3A8059BA-69C0-41CF-BDB7-6B3DEA496BB6}"/>
            </a:ext>
          </a:extLst>
        </xdr:cNvPr>
        <xdr:cNvSpPr/>
      </xdr:nvSpPr>
      <xdr:spPr>
        <a:xfrm>
          <a:off x="6921500" y="1069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119895</xdr:rowOff>
    </xdr:from>
    <xdr:to>
      <xdr:col>41</xdr:col>
      <xdr:colOff>50800</xdr:colOff>
      <xdr:row>62</xdr:row>
      <xdr:rowOff>119907</xdr:rowOff>
    </xdr:to>
    <xdr:cxnSp macro="">
      <xdr:nvCxnSpPr>
        <xdr:cNvPr id="199" name="直線コネクタ 198">
          <a:extLst>
            <a:ext uri="{FF2B5EF4-FFF2-40B4-BE49-F238E27FC236}">
              <a16:creationId xmlns:a16="http://schemas.microsoft.com/office/drawing/2014/main" id="{3E61D885-A360-4330-AB00-C4A602C42A20}"/>
            </a:ext>
          </a:extLst>
        </xdr:cNvPr>
        <xdr:cNvCxnSpPr/>
      </xdr:nvCxnSpPr>
      <xdr:spPr>
        <a:xfrm flipV="1">
          <a:off x="6972300" y="10749795"/>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24344</xdr:rowOff>
    </xdr:from>
    <xdr:ext cx="534377" cy="259045"/>
    <xdr:sp macro="" textlink="">
      <xdr:nvSpPr>
        <xdr:cNvPr id="200" name="n_1aveValue【橋りょう・トンネル】&#10;一人当たり有形固定資産（償却資産）額">
          <a:extLst>
            <a:ext uri="{FF2B5EF4-FFF2-40B4-BE49-F238E27FC236}">
              <a16:creationId xmlns:a16="http://schemas.microsoft.com/office/drawing/2014/main" id="{B12CBF92-4158-4098-8DEE-EA4A2954EA6E}"/>
            </a:ext>
          </a:extLst>
        </xdr:cNvPr>
        <xdr:cNvSpPr txBox="1"/>
      </xdr:nvSpPr>
      <xdr:spPr>
        <a:xfrm>
          <a:off x="9359411" y="1013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164819</xdr:rowOff>
    </xdr:from>
    <xdr:ext cx="534377" cy="259045"/>
    <xdr:sp macro="" textlink="">
      <xdr:nvSpPr>
        <xdr:cNvPr id="201" name="n_2aveValue【橋りょう・トンネル】&#10;一人当たり有形固定資産（償却資産）額">
          <a:extLst>
            <a:ext uri="{FF2B5EF4-FFF2-40B4-BE49-F238E27FC236}">
              <a16:creationId xmlns:a16="http://schemas.microsoft.com/office/drawing/2014/main" id="{DF63FA78-7CF4-49EA-A1A1-0817B01FCFFD}"/>
            </a:ext>
          </a:extLst>
        </xdr:cNvPr>
        <xdr:cNvSpPr txBox="1"/>
      </xdr:nvSpPr>
      <xdr:spPr>
        <a:xfrm>
          <a:off x="8483111" y="1010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168094</xdr:rowOff>
    </xdr:from>
    <xdr:ext cx="534377" cy="259045"/>
    <xdr:sp macro="" textlink="">
      <xdr:nvSpPr>
        <xdr:cNvPr id="202" name="n_3aveValue【橋りょう・トンネル】&#10;一人当たり有形固定資産（償却資産）額">
          <a:extLst>
            <a:ext uri="{FF2B5EF4-FFF2-40B4-BE49-F238E27FC236}">
              <a16:creationId xmlns:a16="http://schemas.microsoft.com/office/drawing/2014/main" id="{058EE49A-D906-47C8-BA15-D78BDE5EC6A4}"/>
            </a:ext>
          </a:extLst>
        </xdr:cNvPr>
        <xdr:cNvSpPr txBox="1"/>
      </xdr:nvSpPr>
      <xdr:spPr>
        <a:xfrm>
          <a:off x="7594111" y="1011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58</xdr:row>
      <xdr:rowOff>168568</xdr:rowOff>
    </xdr:from>
    <xdr:ext cx="534377" cy="259045"/>
    <xdr:sp macro="" textlink="">
      <xdr:nvSpPr>
        <xdr:cNvPr id="203" name="n_4aveValue【橋りょう・トンネル】&#10;一人当たり有形固定資産（償却資産）額">
          <a:extLst>
            <a:ext uri="{FF2B5EF4-FFF2-40B4-BE49-F238E27FC236}">
              <a16:creationId xmlns:a16="http://schemas.microsoft.com/office/drawing/2014/main" id="{572FD616-5D9C-4CBA-B769-F595A9FBBC76}"/>
            </a:ext>
          </a:extLst>
        </xdr:cNvPr>
        <xdr:cNvSpPr txBox="1"/>
      </xdr:nvSpPr>
      <xdr:spPr>
        <a:xfrm>
          <a:off x="67051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161942</xdr:rowOff>
    </xdr:from>
    <xdr:ext cx="534377" cy="259045"/>
    <xdr:sp macro="" textlink="">
      <xdr:nvSpPr>
        <xdr:cNvPr id="204" name="n_1mainValue【橋りょう・トンネル】&#10;一人当たり有形固定資産（償却資産）額">
          <a:extLst>
            <a:ext uri="{FF2B5EF4-FFF2-40B4-BE49-F238E27FC236}">
              <a16:creationId xmlns:a16="http://schemas.microsoft.com/office/drawing/2014/main" id="{E9076267-EC20-4DAD-A28E-27C4C9292773}"/>
            </a:ext>
          </a:extLst>
        </xdr:cNvPr>
        <xdr:cNvSpPr txBox="1"/>
      </xdr:nvSpPr>
      <xdr:spPr>
        <a:xfrm>
          <a:off x="9359411" y="1079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161856</xdr:rowOff>
    </xdr:from>
    <xdr:ext cx="534377" cy="259045"/>
    <xdr:sp macro="" textlink="">
      <xdr:nvSpPr>
        <xdr:cNvPr id="205" name="n_2mainValue【橋りょう・トンネル】&#10;一人当たり有形固定資産（償却資産）額">
          <a:extLst>
            <a:ext uri="{FF2B5EF4-FFF2-40B4-BE49-F238E27FC236}">
              <a16:creationId xmlns:a16="http://schemas.microsoft.com/office/drawing/2014/main" id="{C748A3CD-CB5F-4CC3-8BF7-10740C7FF34A}"/>
            </a:ext>
          </a:extLst>
        </xdr:cNvPr>
        <xdr:cNvSpPr txBox="1"/>
      </xdr:nvSpPr>
      <xdr:spPr>
        <a:xfrm>
          <a:off x="8483111" y="1079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161822</xdr:rowOff>
    </xdr:from>
    <xdr:ext cx="534377" cy="259045"/>
    <xdr:sp macro="" textlink="">
      <xdr:nvSpPr>
        <xdr:cNvPr id="206" name="n_3mainValue【橋りょう・トンネル】&#10;一人当たり有形固定資産（償却資産）額">
          <a:extLst>
            <a:ext uri="{FF2B5EF4-FFF2-40B4-BE49-F238E27FC236}">
              <a16:creationId xmlns:a16="http://schemas.microsoft.com/office/drawing/2014/main" id="{21CE2751-D357-4C6B-8BC9-CFC350E13AD4}"/>
            </a:ext>
          </a:extLst>
        </xdr:cNvPr>
        <xdr:cNvSpPr txBox="1"/>
      </xdr:nvSpPr>
      <xdr:spPr>
        <a:xfrm>
          <a:off x="7594111" y="107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161834</xdr:rowOff>
    </xdr:from>
    <xdr:ext cx="534377" cy="259045"/>
    <xdr:sp macro="" textlink="">
      <xdr:nvSpPr>
        <xdr:cNvPr id="207" name="n_4mainValue【橋りょう・トンネル】&#10;一人当たり有形固定資産（償却資産）額">
          <a:extLst>
            <a:ext uri="{FF2B5EF4-FFF2-40B4-BE49-F238E27FC236}">
              <a16:creationId xmlns:a16="http://schemas.microsoft.com/office/drawing/2014/main" id="{1BE3FB1A-3D4A-4537-ADE6-D3B16E69962F}"/>
            </a:ext>
          </a:extLst>
        </xdr:cNvPr>
        <xdr:cNvSpPr txBox="1"/>
      </xdr:nvSpPr>
      <xdr:spPr>
        <a:xfrm>
          <a:off x="6705111" y="1079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a:extLst>
            <a:ext uri="{FF2B5EF4-FFF2-40B4-BE49-F238E27FC236}">
              <a16:creationId xmlns:a16="http://schemas.microsoft.com/office/drawing/2014/main" id="{09905BF9-D736-4960-9D3A-CE86EBC1F5F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a:extLst>
            <a:ext uri="{FF2B5EF4-FFF2-40B4-BE49-F238E27FC236}">
              <a16:creationId xmlns:a16="http://schemas.microsoft.com/office/drawing/2014/main" id="{D2A4890E-3EFD-4BE5-92EB-083C66ADA4A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a:extLst>
            <a:ext uri="{FF2B5EF4-FFF2-40B4-BE49-F238E27FC236}">
              <a16:creationId xmlns:a16="http://schemas.microsoft.com/office/drawing/2014/main" id="{00C64402-EBC2-440C-BBEE-009B2F8FAB5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a:extLst>
            <a:ext uri="{FF2B5EF4-FFF2-40B4-BE49-F238E27FC236}">
              <a16:creationId xmlns:a16="http://schemas.microsoft.com/office/drawing/2014/main" id="{8C68A067-F5CA-43DE-90FF-7559C05949F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a:extLst>
            <a:ext uri="{FF2B5EF4-FFF2-40B4-BE49-F238E27FC236}">
              <a16:creationId xmlns:a16="http://schemas.microsoft.com/office/drawing/2014/main" id="{2D2AD3D5-BE60-46D8-A550-3411DC7A7F0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a:extLst>
            <a:ext uri="{FF2B5EF4-FFF2-40B4-BE49-F238E27FC236}">
              <a16:creationId xmlns:a16="http://schemas.microsoft.com/office/drawing/2014/main" id="{11882F80-87B1-493D-AC54-A5288D105E5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a:extLst>
            <a:ext uri="{FF2B5EF4-FFF2-40B4-BE49-F238E27FC236}">
              <a16:creationId xmlns:a16="http://schemas.microsoft.com/office/drawing/2014/main" id="{26FD6F26-240F-4745-9AE7-92646906789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a:extLst>
            <a:ext uri="{FF2B5EF4-FFF2-40B4-BE49-F238E27FC236}">
              <a16:creationId xmlns:a16="http://schemas.microsoft.com/office/drawing/2014/main" id="{D400E2E4-8E0B-4C2B-A67E-7E6F3174B85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a:extLst>
            <a:ext uri="{FF2B5EF4-FFF2-40B4-BE49-F238E27FC236}">
              <a16:creationId xmlns:a16="http://schemas.microsoft.com/office/drawing/2014/main" id="{0D62AD2B-0868-4762-97EB-45A1327BDB1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a:extLst>
            <a:ext uri="{FF2B5EF4-FFF2-40B4-BE49-F238E27FC236}">
              <a16:creationId xmlns:a16="http://schemas.microsoft.com/office/drawing/2014/main" id="{10848C85-3325-4105-BF7A-B7B2A8AAD99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18" name="テキスト ボックス 217">
          <a:extLst>
            <a:ext uri="{FF2B5EF4-FFF2-40B4-BE49-F238E27FC236}">
              <a16:creationId xmlns:a16="http://schemas.microsoft.com/office/drawing/2014/main" id="{32A411F2-E675-4B77-BAF0-45FFF9CC744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9" name="直線コネクタ 218">
          <a:extLst>
            <a:ext uri="{FF2B5EF4-FFF2-40B4-BE49-F238E27FC236}">
              <a16:creationId xmlns:a16="http://schemas.microsoft.com/office/drawing/2014/main" id="{F2560665-C6AC-4E05-8695-D5CF0CE98839}"/>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20" name="テキスト ボックス 219">
          <a:extLst>
            <a:ext uri="{FF2B5EF4-FFF2-40B4-BE49-F238E27FC236}">
              <a16:creationId xmlns:a16="http://schemas.microsoft.com/office/drawing/2014/main" id="{708FFC85-4086-4BF5-851F-6E7A6F871574}"/>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1" name="直線コネクタ 220">
          <a:extLst>
            <a:ext uri="{FF2B5EF4-FFF2-40B4-BE49-F238E27FC236}">
              <a16:creationId xmlns:a16="http://schemas.microsoft.com/office/drawing/2014/main" id="{45A898C9-D605-4BDB-880F-7F7638D127B7}"/>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2" name="テキスト ボックス 221">
          <a:extLst>
            <a:ext uri="{FF2B5EF4-FFF2-40B4-BE49-F238E27FC236}">
              <a16:creationId xmlns:a16="http://schemas.microsoft.com/office/drawing/2014/main" id="{E9F73035-DAA8-4052-BA6C-950A24B4C6D3}"/>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3" name="直線コネクタ 222">
          <a:extLst>
            <a:ext uri="{FF2B5EF4-FFF2-40B4-BE49-F238E27FC236}">
              <a16:creationId xmlns:a16="http://schemas.microsoft.com/office/drawing/2014/main" id="{EC7A9E6B-0237-4FBE-A419-43911F1CE6CD}"/>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4" name="テキスト ボックス 223">
          <a:extLst>
            <a:ext uri="{FF2B5EF4-FFF2-40B4-BE49-F238E27FC236}">
              <a16:creationId xmlns:a16="http://schemas.microsoft.com/office/drawing/2014/main" id="{6EA82CBC-2D20-49F2-941B-D9A1AE6F2CE2}"/>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5" name="直線コネクタ 224">
          <a:extLst>
            <a:ext uri="{FF2B5EF4-FFF2-40B4-BE49-F238E27FC236}">
              <a16:creationId xmlns:a16="http://schemas.microsoft.com/office/drawing/2014/main" id="{8DC5E028-9A6E-40C8-8661-7FDBC034F0C8}"/>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6" name="テキスト ボックス 225">
          <a:extLst>
            <a:ext uri="{FF2B5EF4-FFF2-40B4-BE49-F238E27FC236}">
              <a16:creationId xmlns:a16="http://schemas.microsoft.com/office/drawing/2014/main" id="{73ACA4B6-2C66-4978-BB4A-221EC40774E3}"/>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7" name="直線コネクタ 226">
          <a:extLst>
            <a:ext uri="{FF2B5EF4-FFF2-40B4-BE49-F238E27FC236}">
              <a16:creationId xmlns:a16="http://schemas.microsoft.com/office/drawing/2014/main" id="{E83C0049-A79E-4B3F-9EB0-9CCF5DAA6BD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8" name="テキスト ボックス 227">
          <a:extLst>
            <a:ext uri="{FF2B5EF4-FFF2-40B4-BE49-F238E27FC236}">
              <a16:creationId xmlns:a16="http://schemas.microsoft.com/office/drawing/2014/main" id="{32345F0F-1E1C-4E2E-A6F5-8348134109F8}"/>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9" name="【公営住宅】&#10;有形固定資産減価償却率グラフ枠">
          <a:extLst>
            <a:ext uri="{FF2B5EF4-FFF2-40B4-BE49-F238E27FC236}">
              <a16:creationId xmlns:a16="http://schemas.microsoft.com/office/drawing/2014/main" id="{F10D58E0-E49A-4327-906E-24D13DD1ED7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86</xdr:row>
      <xdr:rowOff>38100</xdr:rowOff>
    </xdr:to>
    <xdr:cxnSp macro="">
      <xdr:nvCxnSpPr>
        <xdr:cNvPr id="230" name="直線コネクタ 229">
          <a:extLst>
            <a:ext uri="{FF2B5EF4-FFF2-40B4-BE49-F238E27FC236}">
              <a16:creationId xmlns:a16="http://schemas.microsoft.com/office/drawing/2014/main" id="{3C7F56A3-EDD5-4D15-93C4-E381A3B0ABDA}"/>
            </a:ext>
          </a:extLst>
        </xdr:cNvPr>
        <xdr:cNvCxnSpPr/>
      </xdr:nvCxnSpPr>
      <xdr:spPr>
        <a:xfrm flipV="1">
          <a:off x="4634865" y="13317474"/>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31" name="【公営住宅】&#10;有形固定資産減価償却率最小値テキスト">
          <a:extLst>
            <a:ext uri="{FF2B5EF4-FFF2-40B4-BE49-F238E27FC236}">
              <a16:creationId xmlns:a16="http://schemas.microsoft.com/office/drawing/2014/main" id="{069288FB-5D6A-4154-8CAC-A188EC189FB1}"/>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32" name="直線コネクタ 231">
          <a:extLst>
            <a:ext uri="{FF2B5EF4-FFF2-40B4-BE49-F238E27FC236}">
              <a16:creationId xmlns:a16="http://schemas.microsoft.com/office/drawing/2014/main" id="{8E9FE493-9CB6-4B23-B01B-889BACBC1CF1}"/>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33" name="【公営住宅】&#10;有形固定資産減価償却率最大値テキスト">
          <a:extLst>
            <a:ext uri="{FF2B5EF4-FFF2-40B4-BE49-F238E27FC236}">
              <a16:creationId xmlns:a16="http://schemas.microsoft.com/office/drawing/2014/main" id="{43760798-2D90-4FE6-8395-451C19F7EEB6}"/>
            </a:ext>
          </a:extLst>
        </xdr:cNvPr>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34" name="直線コネクタ 233">
          <a:extLst>
            <a:ext uri="{FF2B5EF4-FFF2-40B4-BE49-F238E27FC236}">
              <a16:creationId xmlns:a16="http://schemas.microsoft.com/office/drawing/2014/main" id="{FBC27944-648C-4E9F-81F2-75691FDC5148}"/>
            </a:ext>
          </a:extLst>
        </xdr:cNvPr>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64025</xdr:rowOff>
    </xdr:from>
    <xdr:ext cx="405111" cy="259045"/>
    <xdr:sp macro="" textlink="">
      <xdr:nvSpPr>
        <xdr:cNvPr id="235" name="【公営住宅】&#10;有形固定資産減価償却率平均値テキスト">
          <a:extLst>
            <a:ext uri="{FF2B5EF4-FFF2-40B4-BE49-F238E27FC236}">
              <a16:creationId xmlns:a16="http://schemas.microsoft.com/office/drawing/2014/main" id="{E8D669F4-B721-400A-B3D8-97CD6FC5FAE6}"/>
            </a:ext>
          </a:extLst>
        </xdr:cNvPr>
        <xdr:cNvSpPr txBox="1"/>
      </xdr:nvSpPr>
      <xdr:spPr>
        <a:xfrm>
          <a:off x="4673600" y="13951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85598</xdr:rowOff>
    </xdr:from>
    <xdr:to>
      <xdr:col>24</xdr:col>
      <xdr:colOff>114300</xdr:colOff>
      <xdr:row>82</xdr:row>
      <xdr:rowOff>15748</xdr:rowOff>
    </xdr:to>
    <xdr:sp macro="" textlink="">
      <xdr:nvSpPr>
        <xdr:cNvPr id="236" name="フローチャート: 判断 235">
          <a:extLst>
            <a:ext uri="{FF2B5EF4-FFF2-40B4-BE49-F238E27FC236}">
              <a16:creationId xmlns:a16="http://schemas.microsoft.com/office/drawing/2014/main" id="{37100EF5-CCA2-4F92-ABE8-4D124B5891D5}"/>
            </a:ext>
          </a:extLst>
        </xdr:cNvPr>
        <xdr:cNvSpPr/>
      </xdr:nvSpPr>
      <xdr:spPr>
        <a:xfrm>
          <a:off x="4584700" y="139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46737</xdr:rowOff>
    </xdr:from>
    <xdr:to>
      <xdr:col>20</xdr:col>
      <xdr:colOff>38100</xdr:colOff>
      <xdr:row>81</xdr:row>
      <xdr:rowOff>148337</xdr:rowOff>
    </xdr:to>
    <xdr:sp macro="" textlink="">
      <xdr:nvSpPr>
        <xdr:cNvPr id="237" name="フローチャート: 判断 236">
          <a:extLst>
            <a:ext uri="{FF2B5EF4-FFF2-40B4-BE49-F238E27FC236}">
              <a16:creationId xmlns:a16="http://schemas.microsoft.com/office/drawing/2014/main" id="{CF4C7EBC-D2F7-4838-B561-11B50D77400A}"/>
            </a:ext>
          </a:extLst>
        </xdr:cNvPr>
        <xdr:cNvSpPr/>
      </xdr:nvSpPr>
      <xdr:spPr>
        <a:xfrm>
          <a:off x="3746500" y="1393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10161</xdr:rowOff>
    </xdr:from>
    <xdr:to>
      <xdr:col>15</xdr:col>
      <xdr:colOff>101600</xdr:colOff>
      <xdr:row>81</xdr:row>
      <xdr:rowOff>111761</xdr:rowOff>
    </xdr:to>
    <xdr:sp macro="" textlink="">
      <xdr:nvSpPr>
        <xdr:cNvPr id="238" name="フローチャート: 判断 237">
          <a:extLst>
            <a:ext uri="{FF2B5EF4-FFF2-40B4-BE49-F238E27FC236}">
              <a16:creationId xmlns:a16="http://schemas.microsoft.com/office/drawing/2014/main" id="{13100736-BD36-4D3B-B796-7BAA99AEE6DE}"/>
            </a:ext>
          </a:extLst>
        </xdr:cNvPr>
        <xdr:cNvSpPr/>
      </xdr:nvSpPr>
      <xdr:spPr>
        <a:xfrm>
          <a:off x="2857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147320</xdr:rowOff>
    </xdr:from>
    <xdr:to>
      <xdr:col>10</xdr:col>
      <xdr:colOff>165100</xdr:colOff>
      <xdr:row>81</xdr:row>
      <xdr:rowOff>77470</xdr:rowOff>
    </xdr:to>
    <xdr:sp macro="" textlink="">
      <xdr:nvSpPr>
        <xdr:cNvPr id="239" name="フローチャート: 判断 238">
          <a:extLst>
            <a:ext uri="{FF2B5EF4-FFF2-40B4-BE49-F238E27FC236}">
              <a16:creationId xmlns:a16="http://schemas.microsoft.com/office/drawing/2014/main" id="{02B6C8B2-8AE0-4BB1-87A4-82828A010B3D}"/>
            </a:ext>
          </a:extLst>
        </xdr:cNvPr>
        <xdr:cNvSpPr/>
      </xdr:nvSpPr>
      <xdr:spPr>
        <a:xfrm>
          <a:off x="1968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124461</xdr:rowOff>
    </xdr:from>
    <xdr:to>
      <xdr:col>6</xdr:col>
      <xdr:colOff>38100</xdr:colOff>
      <xdr:row>81</xdr:row>
      <xdr:rowOff>54611</xdr:rowOff>
    </xdr:to>
    <xdr:sp macro="" textlink="">
      <xdr:nvSpPr>
        <xdr:cNvPr id="240" name="フローチャート: 判断 239">
          <a:extLst>
            <a:ext uri="{FF2B5EF4-FFF2-40B4-BE49-F238E27FC236}">
              <a16:creationId xmlns:a16="http://schemas.microsoft.com/office/drawing/2014/main" id="{97D71F18-0258-4172-A38D-198D67A67A65}"/>
            </a:ext>
          </a:extLst>
        </xdr:cNvPr>
        <xdr:cNvSpPr/>
      </xdr:nvSpPr>
      <xdr:spPr>
        <a:xfrm>
          <a:off x="1079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067681DD-E5DC-449E-95C1-0C1A5676634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C32787E8-52FA-4B2B-82E5-7198D1502E5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CD5372C4-3F5F-46C6-9FF2-435149887D6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27F57AB7-803A-4EB6-B9B4-64DB8503DE9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B4D70424-033A-4CB8-ADD5-1A532C2A162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42163</xdr:rowOff>
    </xdr:from>
    <xdr:to>
      <xdr:col>24</xdr:col>
      <xdr:colOff>114300</xdr:colOff>
      <xdr:row>79</xdr:row>
      <xdr:rowOff>143763</xdr:rowOff>
    </xdr:to>
    <xdr:sp macro="" textlink="">
      <xdr:nvSpPr>
        <xdr:cNvPr id="246" name="楕円 245">
          <a:extLst>
            <a:ext uri="{FF2B5EF4-FFF2-40B4-BE49-F238E27FC236}">
              <a16:creationId xmlns:a16="http://schemas.microsoft.com/office/drawing/2014/main" id="{7016B765-74C8-4073-BA22-FBF3A45F4C88}"/>
            </a:ext>
          </a:extLst>
        </xdr:cNvPr>
        <xdr:cNvSpPr/>
      </xdr:nvSpPr>
      <xdr:spPr>
        <a:xfrm>
          <a:off x="4584700" y="1358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65040</xdr:rowOff>
    </xdr:from>
    <xdr:ext cx="405111" cy="259045"/>
    <xdr:sp macro="" textlink="">
      <xdr:nvSpPr>
        <xdr:cNvPr id="247" name="【公営住宅】&#10;有形固定資産減価償却率該当値テキスト">
          <a:extLst>
            <a:ext uri="{FF2B5EF4-FFF2-40B4-BE49-F238E27FC236}">
              <a16:creationId xmlns:a16="http://schemas.microsoft.com/office/drawing/2014/main" id="{5A5D349F-5A18-47C3-8620-8C791DF264FB}"/>
            </a:ext>
          </a:extLst>
        </xdr:cNvPr>
        <xdr:cNvSpPr txBox="1"/>
      </xdr:nvSpPr>
      <xdr:spPr>
        <a:xfrm>
          <a:off x="4673600" y="1343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161037</xdr:rowOff>
    </xdr:from>
    <xdr:to>
      <xdr:col>20</xdr:col>
      <xdr:colOff>38100</xdr:colOff>
      <xdr:row>79</xdr:row>
      <xdr:rowOff>91187</xdr:rowOff>
    </xdr:to>
    <xdr:sp macro="" textlink="">
      <xdr:nvSpPr>
        <xdr:cNvPr id="248" name="楕円 247">
          <a:extLst>
            <a:ext uri="{FF2B5EF4-FFF2-40B4-BE49-F238E27FC236}">
              <a16:creationId xmlns:a16="http://schemas.microsoft.com/office/drawing/2014/main" id="{53366CB8-4711-4A93-93CF-6BA87BA819DC}"/>
            </a:ext>
          </a:extLst>
        </xdr:cNvPr>
        <xdr:cNvSpPr/>
      </xdr:nvSpPr>
      <xdr:spPr>
        <a:xfrm>
          <a:off x="3746500" y="1353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40387</xdr:rowOff>
    </xdr:from>
    <xdr:to>
      <xdr:col>24</xdr:col>
      <xdr:colOff>63500</xdr:colOff>
      <xdr:row>79</xdr:row>
      <xdr:rowOff>92963</xdr:rowOff>
    </xdr:to>
    <xdr:cxnSp macro="">
      <xdr:nvCxnSpPr>
        <xdr:cNvPr id="249" name="直線コネクタ 248">
          <a:extLst>
            <a:ext uri="{FF2B5EF4-FFF2-40B4-BE49-F238E27FC236}">
              <a16:creationId xmlns:a16="http://schemas.microsoft.com/office/drawing/2014/main" id="{6FE07A99-305C-493F-86F6-C0679A4638DD}"/>
            </a:ext>
          </a:extLst>
        </xdr:cNvPr>
        <xdr:cNvCxnSpPr/>
      </xdr:nvCxnSpPr>
      <xdr:spPr>
        <a:xfrm>
          <a:off x="3797300" y="13584937"/>
          <a:ext cx="8382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110744</xdr:rowOff>
    </xdr:from>
    <xdr:to>
      <xdr:col>15</xdr:col>
      <xdr:colOff>101600</xdr:colOff>
      <xdr:row>79</xdr:row>
      <xdr:rowOff>40894</xdr:rowOff>
    </xdr:to>
    <xdr:sp macro="" textlink="">
      <xdr:nvSpPr>
        <xdr:cNvPr id="250" name="楕円 249">
          <a:extLst>
            <a:ext uri="{FF2B5EF4-FFF2-40B4-BE49-F238E27FC236}">
              <a16:creationId xmlns:a16="http://schemas.microsoft.com/office/drawing/2014/main" id="{A16D7084-631F-47DE-94BD-1F167D7DDB22}"/>
            </a:ext>
          </a:extLst>
        </xdr:cNvPr>
        <xdr:cNvSpPr/>
      </xdr:nvSpPr>
      <xdr:spPr>
        <a:xfrm>
          <a:off x="2857500" y="1348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161544</xdr:rowOff>
    </xdr:from>
    <xdr:to>
      <xdr:col>19</xdr:col>
      <xdr:colOff>177800</xdr:colOff>
      <xdr:row>79</xdr:row>
      <xdr:rowOff>40387</xdr:rowOff>
    </xdr:to>
    <xdr:cxnSp macro="">
      <xdr:nvCxnSpPr>
        <xdr:cNvPr id="251" name="直線コネクタ 250">
          <a:extLst>
            <a:ext uri="{FF2B5EF4-FFF2-40B4-BE49-F238E27FC236}">
              <a16:creationId xmlns:a16="http://schemas.microsoft.com/office/drawing/2014/main" id="{61AFC164-F5E2-4713-98D4-4AD4422C1CEE}"/>
            </a:ext>
          </a:extLst>
        </xdr:cNvPr>
        <xdr:cNvCxnSpPr/>
      </xdr:nvCxnSpPr>
      <xdr:spPr>
        <a:xfrm>
          <a:off x="2908300" y="1353464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60452</xdr:rowOff>
    </xdr:from>
    <xdr:to>
      <xdr:col>10</xdr:col>
      <xdr:colOff>165100</xdr:colOff>
      <xdr:row>78</xdr:row>
      <xdr:rowOff>162052</xdr:rowOff>
    </xdr:to>
    <xdr:sp macro="" textlink="">
      <xdr:nvSpPr>
        <xdr:cNvPr id="252" name="楕円 251">
          <a:extLst>
            <a:ext uri="{FF2B5EF4-FFF2-40B4-BE49-F238E27FC236}">
              <a16:creationId xmlns:a16="http://schemas.microsoft.com/office/drawing/2014/main" id="{FADC016E-6332-4C36-98C7-31255A886872}"/>
            </a:ext>
          </a:extLst>
        </xdr:cNvPr>
        <xdr:cNvSpPr/>
      </xdr:nvSpPr>
      <xdr:spPr>
        <a:xfrm>
          <a:off x="1968500" y="1343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111252</xdr:rowOff>
    </xdr:from>
    <xdr:to>
      <xdr:col>15</xdr:col>
      <xdr:colOff>50800</xdr:colOff>
      <xdr:row>78</xdr:row>
      <xdr:rowOff>161544</xdr:rowOff>
    </xdr:to>
    <xdr:cxnSp macro="">
      <xdr:nvCxnSpPr>
        <xdr:cNvPr id="253" name="直線コネクタ 252">
          <a:extLst>
            <a:ext uri="{FF2B5EF4-FFF2-40B4-BE49-F238E27FC236}">
              <a16:creationId xmlns:a16="http://schemas.microsoft.com/office/drawing/2014/main" id="{34E4D4D2-7C6A-4592-8066-B32BC861C94A}"/>
            </a:ext>
          </a:extLst>
        </xdr:cNvPr>
        <xdr:cNvCxnSpPr/>
      </xdr:nvCxnSpPr>
      <xdr:spPr>
        <a:xfrm>
          <a:off x="2019300" y="134843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17018</xdr:rowOff>
    </xdr:from>
    <xdr:to>
      <xdr:col>6</xdr:col>
      <xdr:colOff>38100</xdr:colOff>
      <xdr:row>78</xdr:row>
      <xdr:rowOff>118618</xdr:rowOff>
    </xdr:to>
    <xdr:sp macro="" textlink="">
      <xdr:nvSpPr>
        <xdr:cNvPr id="254" name="楕円 253">
          <a:extLst>
            <a:ext uri="{FF2B5EF4-FFF2-40B4-BE49-F238E27FC236}">
              <a16:creationId xmlns:a16="http://schemas.microsoft.com/office/drawing/2014/main" id="{AC4774EE-1162-4B96-9CBA-4E90AA827985}"/>
            </a:ext>
          </a:extLst>
        </xdr:cNvPr>
        <xdr:cNvSpPr/>
      </xdr:nvSpPr>
      <xdr:spPr>
        <a:xfrm>
          <a:off x="1079500" y="1339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67818</xdr:rowOff>
    </xdr:from>
    <xdr:to>
      <xdr:col>10</xdr:col>
      <xdr:colOff>114300</xdr:colOff>
      <xdr:row>78</xdr:row>
      <xdr:rowOff>111252</xdr:rowOff>
    </xdr:to>
    <xdr:cxnSp macro="">
      <xdr:nvCxnSpPr>
        <xdr:cNvPr id="255" name="直線コネクタ 254">
          <a:extLst>
            <a:ext uri="{FF2B5EF4-FFF2-40B4-BE49-F238E27FC236}">
              <a16:creationId xmlns:a16="http://schemas.microsoft.com/office/drawing/2014/main" id="{387956C9-EC84-4D8C-9451-89A8BF49A5E0}"/>
            </a:ext>
          </a:extLst>
        </xdr:cNvPr>
        <xdr:cNvCxnSpPr/>
      </xdr:nvCxnSpPr>
      <xdr:spPr>
        <a:xfrm>
          <a:off x="1130300" y="1344091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139464</xdr:rowOff>
    </xdr:from>
    <xdr:ext cx="405111" cy="259045"/>
    <xdr:sp macro="" textlink="">
      <xdr:nvSpPr>
        <xdr:cNvPr id="256" name="n_1aveValue【公営住宅】&#10;有形固定資産減価償却率">
          <a:extLst>
            <a:ext uri="{FF2B5EF4-FFF2-40B4-BE49-F238E27FC236}">
              <a16:creationId xmlns:a16="http://schemas.microsoft.com/office/drawing/2014/main" id="{553ACABA-4C22-4391-B0FC-6D597B0053AA}"/>
            </a:ext>
          </a:extLst>
        </xdr:cNvPr>
        <xdr:cNvSpPr txBox="1"/>
      </xdr:nvSpPr>
      <xdr:spPr>
        <a:xfrm>
          <a:off x="3582044" y="140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102888</xdr:rowOff>
    </xdr:from>
    <xdr:ext cx="405111" cy="259045"/>
    <xdr:sp macro="" textlink="">
      <xdr:nvSpPr>
        <xdr:cNvPr id="257" name="n_2aveValue【公営住宅】&#10;有形固定資産減価償却率">
          <a:extLst>
            <a:ext uri="{FF2B5EF4-FFF2-40B4-BE49-F238E27FC236}">
              <a16:creationId xmlns:a16="http://schemas.microsoft.com/office/drawing/2014/main" id="{8D7A1D2B-CAD2-4BE5-9B5B-ACC416B5FD6B}"/>
            </a:ext>
          </a:extLst>
        </xdr:cNvPr>
        <xdr:cNvSpPr txBox="1"/>
      </xdr:nvSpPr>
      <xdr:spPr>
        <a:xfrm>
          <a:off x="2705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68597</xdr:rowOff>
    </xdr:from>
    <xdr:ext cx="405111" cy="259045"/>
    <xdr:sp macro="" textlink="">
      <xdr:nvSpPr>
        <xdr:cNvPr id="258" name="n_3aveValue【公営住宅】&#10;有形固定資産減価償却率">
          <a:extLst>
            <a:ext uri="{FF2B5EF4-FFF2-40B4-BE49-F238E27FC236}">
              <a16:creationId xmlns:a16="http://schemas.microsoft.com/office/drawing/2014/main" id="{D810EBC6-4C28-4099-93C8-C5E3A1DA3900}"/>
            </a:ext>
          </a:extLst>
        </xdr:cNvPr>
        <xdr:cNvSpPr txBox="1"/>
      </xdr:nvSpPr>
      <xdr:spPr>
        <a:xfrm>
          <a:off x="1816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45738</xdr:rowOff>
    </xdr:from>
    <xdr:ext cx="405111" cy="259045"/>
    <xdr:sp macro="" textlink="">
      <xdr:nvSpPr>
        <xdr:cNvPr id="259" name="n_4aveValue【公営住宅】&#10;有形固定資産減価償却率">
          <a:extLst>
            <a:ext uri="{FF2B5EF4-FFF2-40B4-BE49-F238E27FC236}">
              <a16:creationId xmlns:a16="http://schemas.microsoft.com/office/drawing/2014/main" id="{FCF77410-3157-4173-9D6C-A50205FCA0A4}"/>
            </a:ext>
          </a:extLst>
        </xdr:cNvPr>
        <xdr:cNvSpPr txBox="1"/>
      </xdr:nvSpPr>
      <xdr:spPr>
        <a:xfrm>
          <a:off x="927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107714</xdr:rowOff>
    </xdr:from>
    <xdr:ext cx="405111" cy="259045"/>
    <xdr:sp macro="" textlink="">
      <xdr:nvSpPr>
        <xdr:cNvPr id="260" name="n_1mainValue【公営住宅】&#10;有形固定資産減価償却率">
          <a:extLst>
            <a:ext uri="{FF2B5EF4-FFF2-40B4-BE49-F238E27FC236}">
              <a16:creationId xmlns:a16="http://schemas.microsoft.com/office/drawing/2014/main" id="{675784FF-344F-4FA0-8D72-EB62F20641BE}"/>
            </a:ext>
          </a:extLst>
        </xdr:cNvPr>
        <xdr:cNvSpPr txBox="1"/>
      </xdr:nvSpPr>
      <xdr:spPr>
        <a:xfrm>
          <a:off x="3582044" y="1330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57421</xdr:rowOff>
    </xdr:from>
    <xdr:ext cx="405111" cy="259045"/>
    <xdr:sp macro="" textlink="">
      <xdr:nvSpPr>
        <xdr:cNvPr id="261" name="n_2mainValue【公営住宅】&#10;有形固定資産減価償却率">
          <a:extLst>
            <a:ext uri="{FF2B5EF4-FFF2-40B4-BE49-F238E27FC236}">
              <a16:creationId xmlns:a16="http://schemas.microsoft.com/office/drawing/2014/main" id="{CCDD1298-3B63-4045-8DFC-CBFF20687D77}"/>
            </a:ext>
          </a:extLst>
        </xdr:cNvPr>
        <xdr:cNvSpPr txBox="1"/>
      </xdr:nvSpPr>
      <xdr:spPr>
        <a:xfrm>
          <a:off x="2705744" y="1325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7129</xdr:rowOff>
    </xdr:from>
    <xdr:ext cx="405111" cy="259045"/>
    <xdr:sp macro="" textlink="">
      <xdr:nvSpPr>
        <xdr:cNvPr id="262" name="n_3mainValue【公営住宅】&#10;有形固定資産減価償却率">
          <a:extLst>
            <a:ext uri="{FF2B5EF4-FFF2-40B4-BE49-F238E27FC236}">
              <a16:creationId xmlns:a16="http://schemas.microsoft.com/office/drawing/2014/main" id="{1A7A5B87-F3C4-41D1-A352-F22F8263EDC0}"/>
            </a:ext>
          </a:extLst>
        </xdr:cNvPr>
        <xdr:cNvSpPr txBox="1"/>
      </xdr:nvSpPr>
      <xdr:spPr>
        <a:xfrm>
          <a:off x="1816744" y="1320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135145</xdr:rowOff>
    </xdr:from>
    <xdr:ext cx="405111" cy="259045"/>
    <xdr:sp macro="" textlink="">
      <xdr:nvSpPr>
        <xdr:cNvPr id="263" name="n_4mainValue【公営住宅】&#10;有形固定資産減価償却率">
          <a:extLst>
            <a:ext uri="{FF2B5EF4-FFF2-40B4-BE49-F238E27FC236}">
              <a16:creationId xmlns:a16="http://schemas.microsoft.com/office/drawing/2014/main" id="{8F326AFC-F178-4C88-9B0E-017F902B6985}"/>
            </a:ext>
          </a:extLst>
        </xdr:cNvPr>
        <xdr:cNvSpPr txBox="1"/>
      </xdr:nvSpPr>
      <xdr:spPr>
        <a:xfrm>
          <a:off x="927744" y="1316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a:extLst>
            <a:ext uri="{FF2B5EF4-FFF2-40B4-BE49-F238E27FC236}">
              <a16:creationId xmlns:a16="http://schemas.microsoft.com/office/drawing/2014/main" id="{AA693832-134D-4BFF-8916-9EC6F290F74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a:extLst>
            <a:ext uri="{FF2B5EF4-FFF2-40B4-BE49-F238E27FC236}">
              <a16:creationId xmlns:a16="http://schemas.microsoft.com/office/drawing/2014/main" id="{5DC3CDE3-A1AE-4F2F-8D2E-F4FE1644CBD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a:extLst>
            <a:ext uri="{FF2B5EF4-FFF2-40B4-BE49-F238E27FC236}">
              <a16:creationId xmlns:a16="http://schemas.microsoft.com/office/drawing/2014/main" id="{D9A1EED4-AF96-4D0E-8B0A-14145E97ECE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a:extLst>
            <a:ext uri="{FF2B5EF4-FFF2-40B4-BE49-F238E27FC236}">
              <a16:creationId xmlns:a16="http://schemas.microsoft.com/office/drawing/2014/main" id="{4E8403EC-7FE0-42BC-8D26-4E67DCD85F6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a:extLst>
            <a:ext uri="{FF2B5EF4-FFF2-40B4-BE49-F238E27FC236}">
              <a16:creationId xmlns:a16="http://schemas.microsoft.com/office/drawing/2014/main" id="{32FA1D24-7361-4E24-ADAF-A6BA4CA53AB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a:extLst>
            <a:ext uri="{FF2B5EF4-FFF2-40B4-BE49-F238E27FC236}">
              <a16:creationId xmlns:a16="http://schemas.microsoft.com/office/drawing/2014/main" id="{846FFCE8-36A0-4584-8435-408E925FF88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a:extLst>
            <a:ext uri="{FF2B5EF4-FFF2-40B4-BE49-F238E27FC236}">
              <a16:creationId xmlns:a16="http://schemas.microsoft.com/office/drawing/2014/main" id="{4242E5C2-95E0-4D61-882F-8FDE29227FB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a:extLst>
            <a:ext uri="{FF2B5EF4-FFF2-40B4-BE49-F238E27FC236}">
              <a16:creationId xmlns:a16="http://schemas.microsoft.com/office/drawing/2014/main" id="{4CFC1B5D-3DB5-4CD4-AA96-40DA24DDC8B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a:extLst>
            <a:ext uri="{FF2B5EF4-FFF2-40B4-BE49-F238E27FC236}">
              <a16:creationId xmlns:a16="http://schemas.microsoft.com/office/drawing/2014/main" id="{4A27DD85-B733-4589-B732-A5C395521EE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a:extLst>
            <a:ext uri="{FF2B5EF4-FFF2-40B4-BE49-F238E27FC236}">
              <a16:creationId xmlns:a16="http://schemas.microsoft.com/office/drawing/2014/main" id="{006F421A-A4C6-4E8D-A046-B45028411CD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4" name="直線コネクタ 273">
          <a:extLst>
            <a:ext uri="{FF2B5EF4-FFF2-40B4-BE49-F238E27FC236}">
              <a16:creationId xmlns:a16="http://schemas.microsoft.com/office/drawing/2014/main" id="{3D5116B5-8727-41CE-90AB-4D407CD1C96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5" name="テキスト ボックス 274">
          <a:extLst>
            <a:ext uri="{FF2B5EF4-FFF2-40B4-BE49-F238E27FC236}">
              <a16:creationId xmlns:a16="http://schemas.microsoft.com/office/drawing/2014/main" id="{EB6C6D80-97F8-413E-84CB-CDD7419194A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6" name="直線コネクタ 275">
          <a:extLst>
            <a:ext uri="{FF2B5EF4-FFF2-40B4-BE49-F238E27FC236}">
              <a16:creationId xmlns:a16="http://schemas.microsoft.com/office/drawing/2014/main" id="{8A95A7A9-7C46-41B5-94D0-3E6D0318D8A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7" name="テキスト ボックス 276">
          <a:extLst>
            <a:ext uri="{FF2B5EF4-FFF2-40B4-BE49-F238E27FC236}">
              <a16:creationId xmlns:a16="http://schemas.microsoft.com/office/drawing/2014/main" id="{BEFBA4AA-96E1-453B-B453-3A31F85E8FD9}"/>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8" name="直線コネクタ 277">
          <a:extLst>
            <a:ext uri="{FF2B5EF4-FFF2-40B4-BE49-F238E27FC236}">
              <a16:creationId xmlns:a16="http://schemas.microsoft.com/office/drawing/2014/main" id="{E5E4E79F-B876-48C5-A98C-47E961A5D519}"/>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9" name="テキスト ボックス 278">
          <a:extLst>
            <a:ext uri="{FF2B5EF4-FFF2-40B4-BE49-F238E27FC236}">
              <a16:creationId xmlns:a16="http://schemas.microsoft.com/office/drawing/2014/main" id="{2E32AAFC-5EF0-441A-895A-0918E7608083}"/>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0" name="直線コネクタ 279">
          <a:extLst>
            <a:ext uri="{FF2B5EF4-FFF2-40B4-BE49-F238E27FC236}">
              <a16:creationId xmlns:a16="http://schemas.microsoft.com/office/drawing/2014/main" id="{7C595998-BF87-4B86-BC55-A3267A5DE3AE}"/>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1" name="テキスト ボックス 280">
          <a:extLst>
            <a:ext uri="{FF2B5EF4-FFF2-40B4-BE49-F238E27FC236}">
              <a16:creationId xmlns:a16="http://schemas.microsoft.com/office/drawing/2014/main" id="{E4817C66-1023-4389-88BB-BAB12ED365F4}"/>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2" name="直線コネクタ 281">
          <a:extLst>
            <a:ext uri="{FF2B5EF4-FFF2-40B4-BE49-F238E27FC236}">
              <a16:creationId xmlns:a16="http://schemas.microsoft.com/office/drawing/2014/main" id="{C77728FD-9341-4342-85AB-8EDFE181E29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3" name="テキスト ボックス 282">
          <a:extLst>
            <a:ext uri="{FF2B5EF4-FFF2-40B4-BE49-F238E27FC236}">
              <a16:creationId xmlns:a16="http://schemas.microsoft.com/office/drawing/2014/main" id="{3F474ED8-17F1-4BB3-AACC-06EADD54C2C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4" name="【公営住宅】&#10;一人当たり面積グラフ枠">
          <a:extLst>
            <a:ext uri="{FF2B5EF4-FFF2-40B4-BE49-F238E27FC236}">
              <a16:creationId xmlns:a16="http://schemas.microsoft.com/office/drawing/2014/main" id="{2CE380AA-EB38-465D-867D-F89A4E401F0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104851</xdr:rowOff>
    </xdr:from>
    <xdr:to>
      <xdr:col>54</xdr:col>
      <xdr:colOff>189865</xdr:colOff>
      <xdr:row>86</xdr:row>
      <xdr:rowOff>37185</xdr:rowOff>
    </xdr:to>
    <xdr:cxnSp macro="">
      <xdr:nvCxnSpPr>
        <xdr:cNvPr id="285" name="直線コネクタ 284">
          <a:extLst>
            <a:ext uri="{FF2B5EF4-FFF2-40B4-BE49-F238E27FC236}">
              <a16:creationId xmlns:a16="http://schemas.microsoft.com/office/drawing/2014/main" id="{92883F3C-96A8-4CB6-A342-63D49138268C}"/>
            </a:ext>
          </a:extLst>
        </xdr:cNvPr>
        <xdr:cNvCxnSpPr/>
      </xdr:nvCxnSpPr>
      <xdr:spPr>
        <a:xfrm flipV="1">
          <a:off x="10476865" y="13477951"/>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41012</xdr:rowOff>
    </xdr:from>
    <xdr:ext cx="469744" cy="259045"/>
    <xdr:sp macro="" textlink="">
      <xdr:nvSpPr>
        <xdr:cNvPr id="286" name="【公営住宅】&#10;一人当たり面積最小値テキスト">
          <a:extLst>
            <a:ext uri="{FF2B5EF4-FFF2-40B4-BE49-F238E27FC236}">
              <a16:creationId xmlns:a16="http://schemas.microsoft.com/office/drawing/2014/main" id="{19D71782-73A8-4AEA-9D49-2AC3363256CB}"/>
            </a:ext>
          </a:extLst>
        </xdr:cNvPr>
        <xdr:cNvSpPr txBox="1"/>
      </xdr:nvSpPr>
      <xdr:spPr>
        <a:xfrm>
          <a:off x="10515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37185</xdr:rowOff>
    </xdr:from>
    <xdr:to>
      <xdr:col>55</xdr:col>
      <xdr:colOff>88900</xdr:colOff>
      <xdr:row>86</xdr:row>
      <xdr:rowOff>37185</xdr:rowOff>
    </xdr:to>
    <xdr:cxnSp macro="">
      <xdr:nvCxnSpPr>
        <xdr:cNvPr id="287" name="直線コネクタ 286">
          <a:extLst>
            <a:ext uri="{FF2B5EF4-FFF2-40B4-BE49-F238E27FC236}">
              <a16:creationId xmlns:a16="http://schemas.microsoft.com/office/drawing/2014/main" id="{4D360166-5387-462E-A249-7F2850BE81A6}"/>
            </a:ext>
          </a:extLst>
        </xdr:cNvPr>
        <xdr:cNvCxnSpPr/>
      </xdr:nvCxnSpPr>
      <xdr:spPr>
        <a:xfrm>
          <a:off x="10388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51528</xdr:rowOff>
    </xdr:from>
    <xdr:ext cx="469744" cy="259045"/>
    <xdr:sp macro="" textlink="">
      <xdr:nvSpPr>
        <xdr:cNvPr id="288" name="【公営住宅】&#10;一人当たり面積最大値テキスト">
          <a:extLst>
            <a:ext uri="{FF2B5EF4-FFF2-40B4-BE49-F238E27FC236}">
              <a16:creationId xmlns:a16="http://schemas.microsoft.com/office/drawing/2014/main" id="{FB892382-660F-4686-BF2C-C805A5823BC7}"/>
            </a:ext>
          </a:extLst>
        </xdr:cNvPr>
        <xdr:cNvSpPr txBox="1"/>
      </xdr:nvSpPr>
      <xdr:spPr>
        <a:xfrm>
          <a:off x="10515600" y="1325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104851</xdr:rowOff>
    </xdr:from>
    <xdr:to>
      <xdr:col>55</xdr:col>
      <xdr:colOff>88900</xdr:colOff>
      <xdr:row>78</xdr:row>
      <xdr:rowOff>104851</xdr:rowOff>
    </xdr:to>
    <xdr:cxnSp macro="">
      <xdr:nvCxnSpPr>
        <xdr:cNvPr id="289" name="直線コネクタ 288">
          <a:extLst>
            <a:ext uri="{FF2B5EF4-FFF2-40B4-BE49-F238E27FC236}">
              <a16:creationId xmlns:a16="http://schemas.microsoft.com/office/drawing/2014/main" id="{980FA5A5-5CBC-4716-B591-7E983393DAFD}"/>
            </a:ext>
          </a:extLst>
        </xdr:cNvPr>
        <xdr:cNvCxnSpPr/>
      </xdr:nvCxnSpPr>
      <xdr:spPr>
        <a:xfrm>
          <a:off x="10388600" y="1347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4691</xdr:rowOff>
    </xdr:from>
    <xdr:ext cx="469744" cy="259045"/>
    <xdr:sp macro="" textlink="">
      <xdr:nvSpPr>
        <xdr:cNvPr id="290" name="【公営住宅】&#10;一人当たり面積平均値テキスト">
          <a:extLst>
            <a:ext uri="{FF2B5EF4-FFF2-40B4-BE49-F238E27FC236}">
              <a16:creationId xmlns:a16="http://schemas.microsoft.com/office/drawing/2014/main" id="{C14719DC-C12B-48A1-8C71-80CF7895BB83}"/>
            </a:ext>
          </a:extLst>
        </xdr:cNvPr>
        <xdr:cNvSpPr txBox="1"/>
      </xdr:nvSpPr>
      <xdr:spPr>
        <a:xfrm>
          <a:off x="10515600" y="14406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153264</xdr:rowOff>
    </xdr:from>
    <xdr:to>
      <xdr:col>55</xdr:col>
      <xdr:colOff>50800</xdr:colOff>
      <xdr:row>85</xdr:row>
      <xdr:rowOff>83414</xdr:rowOff>
    </xdr:to>
    <xdr:sp macro="" textlink="">
      <xdr:nvSpPr>
        <xdr:cNvPr id="291" name="フローチャート: 判断 290">
          <a:extLst>
            <a:ext uri="{FF2B5EF4-FFF2-40B4-BE49-F238E27FC236}">
              <a16:creationId xmlns:a16="http://schemas.microsoft.com/office/drawing/2014/main" id="{B6397082-E33D-445B-94BC-D7E51321A10C}"/>
            </a:ext>
          </a:extLst>
        </xdr:cNvPr>
        <xdr:cNvSpPr/>
      </xdr:nvSpPr>
      <xdr:spPr>
        <a:xfrm>
          <a:off x="10426700" y="1455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292" name="フローチャート: 判断 291">
          <a:extLst>
            <a:ext uri="{FF2B5EF4-FFF2-40B4-BE49-F238E27FC236}">
              <a16:creationId xmlns:a16="http://schemas.microsoft.com/office/drawing/2014/main" id="{C9535E54-954C-4BA0-B130-32F23FE34DF8}"/>
            </a:ext>
          </a:extLst>
        </xdr:cNvPr>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123089</xdr:rowOff>
    </xdr:from>
    <xdr:to>
      <xdr:col>46</xdr:col>
      <xdr:colOff>38100</xdr:colOff>
      <xdr:row>85</xdr:row>
      <xdr:rowOff>53239</xdr:rowOff>
    </xdr:to>
    <xdr:sp macro="" textlink="">
      <xdr:nvSpPr>
        <xdr:cNvPr id="293" name="フローチャート: 判断 292">
          <a:extLst>
            <a:ext uri="{FF2B5EF4-FFF2-40B4-BE49-F238E27FC236}">
              <a16:creationId xmlns:a16="http://schemas.microsoft.com/office/drawing/2014/main" id="{F7A27C9A-B223-42F1-93F3-ED19B2A2B764}"/>
            </a:ext>
          </a:extLst>
        </xdr:cNvPr>
        <xdr:cNvSpPr/>
      </xdr:nvSpPr>
      <xdr:spPr>
        <a:xfrm>
          <a:off x="8699500" y="1452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116687</xdr:rowOff>
    </xdr:from>
    <xdr:to>
      <xdr:col>41</xdr:col>
      <xdr:colOff>101600</xdr:colOff>
      <xdr:row>85</xdr:row>
      <xdr:rowOff>46837</xdr:rowOff>
    </xdr:to>
    <xdr:sp macro="" textlink="">
      <xdr:nvSpPr>
        <xdr:cNvPr id="294" name="フローチャート: 判断 293">
          <a:extLst>
            <a:ext uri="{FF2B5EF4-FFF2-40B4-BE49-F238E27FC236}">
              <a16:creationId xmlns:a16="http://schemas.microsoft.com/office/drawing/2014/main" id="{D7501F08-51C1-4137-B55B-21A9838FE4BA}"/>
            </a:ext>
          </a:extLst>
        </xdr:cNvPr>
        <xdr:cNvSpPr/>
      </xdr:nvSpPr>
      <xdr:spPr>
        <a:xfrm>
          <a:off x="7810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118974</xdr:rowOff>
    </xdr:from>
    <xdr:to>
      <xdr:col>36</xdr:col>
      <xdr:colOff>165100</xdr:colOff>
      <xdr:row>85</xdr:row>
      <xdr:rowOff>49124</xdr:rowOff>
    </xdr:to>
    <xdr:sp macro="" textlink="">
      <xdr:nvSpPr>
        <xdr:cNvPr id="295" name="フローチャート: 判断 294">
          <a:extLst>
            <a:ext uri="{FF2B5EF4-FFF2-40B4-BE49-F238E27FC236}">
              <a16:creationId xmlns:a16="http://schemas.microsoft.com/office/drawing/2014/main" id="{4004B2B5-5006-4C71-AD0D-3E50DD44A496}"/>
            </a:ext>
          </a:extLst>
        </xdr:cNvPr>
        <xdr:cNvSpPr/>
      </xdr:nvSpPr>
      <xdr:spPr>
        <a:xfrm>
          <a:off x="6921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5709DB7D-15D5-4884-9BF5-5134A208608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4741904D-AE97-41A9-A6F6-0A98E884E55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BEC11040-7B2E-469F-B244-503A59D7FFA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2700885-0D2A-4930-BB6E-3B47356E935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9427D091-7B9A-4A2E-8E8A-046C56BA06D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119887</xdr:rowOff>
    </xdr:from>
    <xdr:to>
      <xdr:col>55</xdr:col>
      <xdr:colOff>50800</xdr:colOff>
      <xdr:row>86</xdr:row>
      <xdr:rowOff>50037</xdr:rowOff>
    </xdr:to>
    <xdr:sp macro="" textlink="">
      <xdr:nvSpPr>
        <xdr:cNvPr id="301" name="楕円 300">
          <a:extLst>
            <a:ext uri="{FF2B5EF4-FFF2-40B4-BE49-F238E27FC236}">
              <a16:creationId xmlns:a16="http://schemas.microsoft.com/office/drawing/2014/main" id="{25019E42-C9A4-4A10-A896-4846DF27345F}"/>
            </a:ext>
          </a:extLst>
        </xdr:cNvPr>
        <xdr:cNvSpPr/>
      </xdr:nvSpPr>
      <xdr:spPr>
        <a:xfrm>
          <a:off x="104267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34814</xdr:rowOff>
    </xdr:from>
    <xdr:ext cx="469744" cy="259045"/>
    <xdr:sp macro="" textlink="">
      <xdr:nvSpPr>
        <xdr:cNvPr id="302" name="【公営住宅】&#10;一人当たり面積該当値テキスト">
          <a:extLst>
            <a:ext uri="{FF2B5EF4-FFF2-40B4-BE49-F238E27FC236}">
              <a16:creationId xmlns:a16="http://schemas.microsoft.com/office/drawing/2014/main" id="{EF030CF9-10D6-414C-A4DD-8D80B515902D}"/>
            </a:ext>
          </a:extLst>
        </xdr:cNvPr>
        <xdr:cNvSpPr txBox="1"/>
      </xdr:nvSpPr>
      <xdr:spPr>
        <a:xfrm>
          <a:off x="10515600" y="1460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119887</xdr:rowOff>
    </xdr:from>
    <xdr:to>
      <xdr:col>50</xdr:col>
      <xdr:colOff>165100</xdr:colOff>
      <xdr:row>86</xdr:row>
      <xdr:rowOff>50037</xdr:rowOff>
    </xdr:to>
    <xdr:sp macro="" textlink="">
      <xdr:nvSpPr>
        <xdr:cNvPr id="303" name="楕円 302">
          <a:extLst>
            <a:ext uri="{FF2B5EF4-FFF2-40B4-BE49-F238E27FC236}">
              <a16:creationId xmlns:a16="http://schemas.microsoft.com/office/drawing/2014/main" id="{387108F4-C610-4AEB-A326-18F8873B3A25}"/>
            </a:ext>
          </a:extLst>
        </xdr:cNvPr>
        <xdr:cNvSpPr/>
      </xdr:nvSpPr>
      <xdr:spPr>
        <a:xfrm>
          <a:off x="95885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170687</xdr:rowOff>
    </xdr:from>
    <xdr:to>
      <xdr:col>55</xdr:col>
      <xdr:colOff>0</xdr:colOff>
      <xdr:row>85</xdr:row>
      <xdr:rowOff>170687</xdr:rowOff>
    </xdr:to>
    <xdr:cxnSp macro="">
      <xdr:nvCxnSpPr>
        <xdr:cNvPr id="304" name="直線コネクタ 303">
          <a:extLst>
            <a:ext uri="{FF2B5EF4-FFF2-40B4-BE49-F238E27FC236}">
              <a16:creationId xmlns:a16="http://schemas.microsoft.com/office/drawing/2014/main" id="{E4FF63C1-F975-4F57-AA98-98D33337F8E7}"/>
            </a:ext>
          </a:extLst>
        </xdr:cNvPr>
        <xdr:cNvCxnSpPr/>
      </xdr:nvCxnSpPr>
      <xdr:spPr>
        <a:xfrm>
          <a:off x="9639300" y="147439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119887</xdr:rowOff>
    </xdr:from>
    <xdr:to>
      <xdr:col>46</xdr:col>
      <xdr:colOff>38100</xdr:colOff>
      <xdr:row>86</xdr:row>
      <xdr:rowOff>50037</xdr:rowOff>
    </xdr:to>
    <xdr:sp macro="" textlink="">
      <xdr:nvSpPr>
        <xdr:cNvPr id="305" name="楕円 304">
          <a:extLst>
            <a:ext uri="{FF2B5EF4-FFF2-40B4-BE49-F238E27FC236}">
              <a16:creationId xmlns:a16="http://schemas.microsoft.com/office/drawing/2014/main" id="{7763943C-2B83-404A-9585-617760EE28EE}"/>
            </a:ext>
          </a:extLst>
        </xdr:cNvPr>
        <xdr:cNvSpPr/>
      </xdr:nvSpPr>
      <xdr:spPr>
        <a:xfrm>
          <a:off x="86995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170687</xdr:rowOff>
    </xdr:from>
    <xdr:to>
      <xdr:col>50</xdr:col>
      <xdr:colOff>114300</xdr:colOff>
      <xdr:row>85</xdr:row>
      <xdr:rowOff>170687</xdr:rowOff>
    </xdr:to>
    <xdr:cxnSp macro="">
      <xdr:nvCxnSpPr>
        <xdr:cNvPr id="306" name="直線コネクタ 305">
          <a:extLst>
            <a:ext uri="{FF2B5EF4-FFF2-40B4-BE49-F238E27FC236}">
              <a16:creationId xmlns:a16="http://schemas.microsoft.com/office/drawing/2014/main" id="{EF2283CB-EDCC-4209-B66B-7B30D046D3B1}"/>
            </a:ext>
          </a:extLst>
        </xdr:cNvPr>
        <xdr:cNvCxnSpPr/>
      </xdr:nvCxnSpPr>
      <xdr:spPr>
        <a:xfrm>
          <a:off x="8750300" y="14743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119887</xdr:rowOff>
    </xdr:from>
    <xdr:to>
      <xdr:col>41</xdr:col>
      <xdr:colOff>101600</xdr:colOff>
      <xdr:row>86</xdr:row>
      <xdr:rowOff>50037</xdr:rowOff>
    </xdr:to>
    <xdr:sp macro="" textlink="">
      <xdr:nvSpPr>
        <xdr:cNvPr id="307" name="楕円 306">
          <a:extLst>
            <a:ext uri="{FF2B5EF4-FFF2-40B4-BE49-F238E27FC236}">
              <a16:creationId xmlns:a16="http://schemas.microsoft.com/office/drawing/2014/main" id="{C2F72AF0-8E3E-48A9-894E-4D0AE2C7D6B3}"/>
            </a:ext>
          </a:extLst>
        </xdr:cNvPr>
        <xdr:cNvSpPr/>
      </xdr:nvSpPr>
      <xdr:spPr>
        <a:xfrm>
          <a:off x="78105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170687</xdr:rowOff>
    </xdr:from>
    <xdr:to>
      <xdr:col>45</xdr:col>
      <xdr:colOff>177800</xdr:colOff>
      <xdr:row>85</xdr:row>
      <xdr:rowOff>170687</xdr:rowOff>
    </xdr:to>
    <xdr:cxnSp macro="">
      <xdr:nvCxnSpPr>
        <xdr:cNvPr id="308" name="直線コネクタ 307">
          <a:extLst>
            <a:ext uri="{FF2B5EF4-FFF2-40B4-BE49-F238E27FC236}">
              <a16:creationId xmlns:a16="http://schemas.microsoft.com/office/drawing/2014/main" id="{EF87356A-0BD5-425D-8ED4-FA5636FD05D7}"/>
            </a:ext>
          </a:extLst>
        </xdr:cNvPr>
        <xdr:cNvCxnSpPr/>
      </xdr:nvCxnSpPr>
      <xdr:spPr>
        <a:xfrm>
          <a:off x="7861300" y="14743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119887</xdr:rowOff>
    </xdr:from>
    <xdr:to>
      <xdr:col>36</xdr:col>
      <xdr:colOff>165100</xdr:colOff>
      <xdr:row>86</xdr:row>
      <xdr:rowOff>50037</xdr:rowOff>
    </xdr:to>
    <xdr:sp macro="" textlink="">
      <xdr:nvSpPr>
        <xdr:cNvPr id="309" name="楕円 308">
          <a:extLst>
            <a:ext uri="{FF2B5EF4-FFF2-40B4-BE49-F238E27FC236}">
              <a16:creationId xmlns:a16="http://schemas.microsoft.com/office/drawing/2014/main" id="{0F4B764C-AA04-4E47-BBFF-AE8AC8985568}"/>
            </a:ext>
          </a:extLst>
        </xdr:cNvPr>
        <xdr:cNvSpPr/>
      </xdr:nvSpPr>
      <xdr:spPr>
        <a:xfrm>
          <a:off x="69215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170687</xdr:rowOff>
    </xdr:from>
    <xdr:to>
      <xdr:col>41</xdr:col>
      <xdr:colOff>50800</xdr:colOff>
      <xdr:row>85</xdr:row>
      <xdr:rowOff>170687</xdr:rowOff>
    </xdr:to>
    <xdr:cxnSp macro="">
      <xdr:nvCxnSpPr>
        <xdr:cNvPr id="310" name="直線コネクタ 309">
          <a:extLst>
            <a:ext uri="{FF2B5EF4-FFF2-40B4-BE49-F238E27FC236}">
              <a16:creationId xmlns:a16="http://schemas.microsoft.com/office/drawing/2014/main" id="{3BFC1BEF-32E9-4AF5-A0DC-0E49721606C6}"/>
            </a:ext>
          </a:extLst>
        </xdr:cNvPr>
        <xdr:cNvCxnSpPr/>
      </xdr:nvCxnSpPr>
      <xdr:spPr>
        <a:xfrm>
          <a:off x="6972300" y="14743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84853</xdr:rowOff>
    </xdr:from>
    <xdr:ext cx="469744" cy="259045"/>
    <xdr:sp macro="" textlink="">
      <xdr:nvSpPr>
        <xdr:cNvPr id="311" name="n_1aveValue【公営住宅】&#10;一人当たり面積">
          <a:extLst>
            <a:ext uri="{FF2B5EF4-FFF2-40B4-BE49-F238E27FC236}">
              <a16:creationId xmlns:a16="http://schemas.microsoft.com/office/drawing/2014/main" id="{84A43613-1DC4-4331-BDCA-EFB6DAB24044}"/>
            </a:ext>
          </a:extLst>
        </xdr:cNvPr>
        <xdr:cNvSpPr txBox="1"/>
      </xdr:nvSpPr>
      <xdr:spPr>
        <a:xfrm>
          <a:off x="93917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69766</xdr:rowOff>
    </xdr:from>
    <xdr:ext cx="469744" cy="259045"/>
    <xdr:sp macro="" textlink="">
      <xdr:nvSpPr>
        <xdr:cNvPr id="312" name="n_2aveValue【公営住宅】&#10;一人当たり面積">
          <a:extLst>
            <a:ext uri="{FF2B5EF4-FFF2-40B4-BE49-F238E27FC236}">
              <a16:creationId xmlns:a16="http://schemas.microsoft.com/office/drawing/2014/main" id="{D0C98D9E-0F22-44CB-A4B5-90F78E3B0208}"/>
            </a:ext>
          </a:extLst>
        </xdr:cNvPr>
        <xdr:cNvSpPr txBox="1"/>
      </xdr:nvSpPr>
      <xdr:spPr>
        <a:xfrm>
          <a:off x="8515427" y="1430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63364</xdr:rowOff>
    </xdr:from>
    <xdr:ext cx="469744" cy="259045"/>
    <xdr:sp macro="" textlink="">
      <xdr:nvSpPr>
        <xdr:cNvPr id="313" name="n_3aveValue【公営住宅】&#10;一人当たり面積">
          <a:extLst>
            <a:ext uri="{FF2B5EF4-FFF2-40B4-BE49-F238E27FC236}">
              <a16:creationId xmlns:a16="http://schemas.microsoft.com/office/drawing/2014/main" id="{1D1FCBCD-406E-414C-9DE1-D1BD2EBAD596}"/>
            </a:ext>
          </a:extLst>
        </xdr:cNvPr>
        <xdr:cNvSpPr txBox="1"/>
      </xdr:nvSpPr>
      <xdr:spPr>
        <a:xfrm>
          <a:off x="7626427" y="142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65651</xdr:rowOff>
    </xdr:from>
    <xdr:ext cx="469744" cy="259045"/>
    <xdr:sp macro="" textlink="">
      <xdr:nvSpPr>
        <xdr:cNvPr id="314" name="n_4aveValue【公営住宅】&#10;一人当たり面積">
          <a:extLst>
            <a:ext uri="{FF2B5EF4-FFF2-40B4-BE49-F238E27FC236}">
              <a16:creationId xmlns:a16="http://schemas.microsoft.com/office/drawing/2014/main" id="{9F714611-5024-4F7F-B211-6943D97B6A77}"/>
            </a:ext>
          </a:extLst>
        </xdr:cNvPr>
        <xdr:cNvSpPr txBox="1"/>
      </xdr:nvSpPr>
      <xdr:spPr>
        <a:xfrm>
          <a:off x="67374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41164</xdr:rowOff>
    </xdr:from>
    <xdr:ext cx="469744" cy="259045"/>
    <xdr:sp macro="" textlink="">
      <xdr:nvSpPr>
        <xdr:cNvPr id="315" name="n_1mainValue【公営住宅】&#10;一人当たり面積">
          <a:extLst>
            <a:ext uri="{FF2B5EF4-FFF2-40B4-BE49-F238E27FC236}">
              <a16:creationId xmlns:a16="http://schemas.microsoft.com/office/drawing/2014/main" id="{7B662CC3-8F9B-4C54-8162-062BD12758CC}"/>
            </a:ext>
          </a:extLst>
        </xdr:cNvPr>
        <xdr:cNvSpPr txBox="1"/>
      </xdr:nvSpPr>
      <xdr:spPr>
        <a:xfrm>
          <a:off x="9391727" y="1478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41164</xdr:rowOff>
    </xdr:from>
    <xdr:ext cx="469744" cy="259045"/>
    <xdr:sp macro="" textlink="">
      <xdr:nvSpPr>
        <xdr:cNvPr id="316" name="n_2mainValue【公営住宅】&#10;一人当たり面積">
          <a:extLst>
            <a:ext uri="{FF2B5EF4-FFF2-40B4-BE49-F238E27FC236}">
              <a16:creationId xmlns:a16="http://schemas.microsoft.com/office/drawing/2014/main" id="{63A9910C-BF15-49AB-8A7D-E2C205B3948C}"/>
            </a:ext>
          </a:extLst>
        </xdr:cNvPr>
        <xdr:cNvSpPr txBox="1"/>
      </xdr:nvSpPr>
      <xdr:spPr>
        <a:xfrm>
          <a:off x="8515427" y="1478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41164</xdr:rowOff>
    </xdr:from>
    <xdr:ext cx="469744" cy="259045"/>
    <xdr:sp macro="" textlink="">
      <xdr:nvSpPr>
        <xdr:cNvPr id="317" name="n_3mainValue【公営住宅】&#10;一人当たり面積">
          <a:extLst>
            <a:ext uri="{FF2B5EF4-FFF2-40B4-BE49-F238E27FC236}">
              <a16:creationId xmlns:a16="http://schemas.microsoft.com/office/drawing/2014/main" id="{15113309-5C40-4A40-BF36-33EDB03FE261}"/>
            </a:ext>
          </a:extLst>
        </xdr:cNvPr>
        <xdr:cNvSpPr txBox="1"/>
      </xdr:nvSpPr>
      <xdr:spPr>
        <a:xfrm>
          <a:off x="7626427" y="1478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41164</xdr:rowOff>
    </xdr:from>
    <xdr:ext cx="469744" cy="259045"/>
    <xdr:sp macro="" textlink="">
      <xdr:nvSpPr>
        <xdr:cNvPr id="318" name="n_4mainValue【公営住宅】&#10;一人当たり面積">
          <a:extLst>
            <a:ext uri="{FF2B5EF4-FFF2-40B4-BE49-F238E27FC236}">
              <a16:creationId xmlns:a16="http://schemas.microsoft.com/office/drawing/2014/main" id="{251E9A59-FFAE-44F7-AAAA-2E4ECDB33D6A}"/>
            </a:ext>
          </a:extLst>
        </xdr:cNvPr>
        <xdr:cNvSpPr txBox="1"/>
      </xdr:nvSpPr>
      <xdr:spPr>
        <a:xfrm>
          <a:off x="6737427" y="1478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a:extLst>
            <a:ext uri="{FF2B5EF4-FFF2-40B4-BE49-F238E27FC236}">
              <a16:creationId xmlns:a16="http://schemas.microsoft.com/office/drawing/2014/main" id="{12A70C67-8350-4E29-B6DB-EAAA911EAAB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a:extLst>
            <a:ext uri="{FF2B5EF4-FFF2-40B4-BE49-F238E27FC236}">
              <a16:creationId xmlns:a16="http://schemas.microsoft.com/office/drawing/2014/main" id="{40C85139-58F6-46C4-998D-2D0ACE2322A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a:extLst>
            <a:ext uri="{FF2B5EF4-FFF2-40B4-BE49-F238E27FC236}">
              <a16:creationId xmlns:a16="http://schemas.microsoft.com/office/drawing/2014/main" id="{D379E64F-345B-4F42-823D-112E1189788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a:extLst>
            <a:ext uri="{FF2B5EF4-FFF2-40B4-BE49-F238E27FC236}">
              <a16:creationId xmlns:a16="http://schemas.microsoft.com/office/drawing/2014/main" id="{ABB6E158-DE60-440C-9A3B-0C1E4A4CFF2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a:extLst>
            <a:ext uri="{FF2B5EF4-FFF2-40B4-BE49-F238E27FC236}">
              <a16:creationId xmlns:a16="http://schemas.microsoft.com/office/drawing/2014/main" id="{96AE703C-6B78-44C1-B613-1EE8E3DD95C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a:extLst>
            <a:ext uri="{FF2B5EF4-FFF2-40B4-BE49-F238E27FC236}">
              <a16:creationId xmlns:a16="http://schemas.microsoft.com/office/drawing/2014/main" id="{9493C938-9939-4E20-B713-E3EEF7EB413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a:extLst>
            <a:ext uri="{FF2B5EF4-FFF2-40B4-BE49-F238E27FC236}">
              <a16:creationId xmlns:a16="http://schemas.microsoft.com/office/drawing/2014/main" id="{4BA54B39-88EA-4CCB-8B97-2F50828FB57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a:extLst>
            <a:ext uri="{FF2B5EF4-FFF2-40B4-BE49-F238E27FC236}">
              <a16:creationId xmlns:a16="http://schemas.microsoft.com/office/drawing/2014/main" id="{FD67EBAC-FF92-4A96-85F0-1FC90A5B909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a:extLst>
            <a:ext uri="{FF2B5EF4-FFF2-40B4-BE49-F238E27FC236}">
              <a16:creationId xmlns:a16="http://schemas.microsoft.com/office/drawing/2014/main" id="{ED99B561-DD5F-4933-AA68-77A5C3DC779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a:extLst>
            <a:ext uri="{FF2B5EF4-FFF2-40B4-BE49-F238E27FC236}">
              <a16:creationId xmlns:a16="http://schemas.microsoft.com/office/drawing/2014/main" id="{3F6C47C7-CD3B-47D9-A846-59A96DB46CB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a:extLst>
            <a:ext uri="{FF2B5EF4-FFF2-40B4-BE49-F238E27FC236}">
              <a16:creationId xmlns:a16="http://schemas.microsoft.com/office/drawing/2014/main" id="{68C40115-C8B8-4EAF-B06A-C820AE887C5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a:extLst>
            <a:ext uri="{FF2B5EF4-FFF2-40B4-BE49-F238E27FC236}">
              <a16:creationId xmlns:a16="http://schemas.microsoft.com/office/drawing/2014/main" id="{7CEF81AC-CEE6-4E9F-A6E8-45181A93BB2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a:extLst>
            <a:ext uri="{FF2B5EF4-FFF2-40B4-BE49-F238E27FC236}">
              <a16:creationId xmlns:a16="http://schemas.microsoft.com/office/drawing/2014/main" id="{1F73E1C4-8AEE-4927-8D05-336DE919964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a:extLst>
            <a:ext uri="{FF2B5EF4-FFF2-40B4-BE49-F238E27FC236}">
              <a16:creationId xmlns:a16="http://schemas.microsoft.com/office/drawing/2014/main" id="{E5447A4C-0436-4E90-99D3-2210EBFEA01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a:extLst>
            <a:ext uri="{FF2B5EF4-FFF2-40B4-BE49-F238E27FC236}">
              <a16:creationId xmlns:a16="http://schemas.microsoft.com/office/drawing/2014/main" id="{5D0A0CDF-BA7C-4E09-9A02-5A040B8C67B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a:extLst>
            <a:ext uri="{FF2B5EF4-FFF2-40B4-BE49-F238E27FC236}">
              <a16:creationId xmlns:a16="http://schemas.microsoft.com/office/drawing/2014/main" id="{530F79DA-7931-4F13-A3A6-3E85417A895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a:extLst>
            <a:ext uri="{FF2B5EF4-FFF2-40B4-BE49-F238E27FC236}">
              <a16:creationId xmlns:a16="http://schemas.microsoft.com/office/drawing/2014/main" id="{A26D985A-1563-4AD9-8EFF-2D317619ED5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a:extLst>
            <a:ext uri="{FF2B5EF4-FFF2-40B4-BE49-F238E27FC236}">
              <a16:creationId xmlns:a16="http://schemas.microsoft.com/office/drawing/2014/main" id="{23B7BC68-F087-4053-89DD-BCFC0FFA0EC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a:extLst>
            <a:ext uri="{FF2B5EF4-FFF2-40B4-BE49-F238E27FC236}">
              <a16:creationId xmlns:a16="http://schemas.microsoft.com/office/drawing/2014/main" id="{4CF7C35E-4353-474B-AF73-96D93724239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a:extLst>
            <a:ext uri="{FF2B5EF4-FFF2-40B4-BE49-F238E27FC236}">
              <a16:creationId xmlns:a16="http://schemas.microsoft.com/office/drawing/2014/main" id="{0494F9A3-501A-4931-A9BA-E1EA07853B8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a:extLst>
            <a:ext uri="{FF2B5EF4-FFF2-40B4-BE49-F238E27FC236}">
              <a16:creationId xmlns:a16="http://schemas.microsoft.com/office/drawing/2014/main" id="{F6EFD4BA-FCDE-44D0-8685-31103421B72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a:extLst>
            <a:ext uri="{FF2B5EF4-FFF2-40B4-BE49-F238E27FC236}">
              <a16:creationId xmlns:a16="http://schemas.microsoft.com/office/drawing/2014/main" id="{8688339C-F710-448D-A4E9-0F2180EAF0A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a:extLst>
            <a:ext uri="{FF2B5EF4-FFF2-40B4-BE49-F238E27FC236}">
              <a16:creationId xmlns:a16="http://schemas.microsoft.com/office/drawing/2014/main" id="{382D6217-BD81-4964-AEA4-9D0C22990FA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a:extLst>
            <a:ext uri="{FF2B5EF4-FFF2-40B4-BE49-F238E27FC236}">
              <a16:creationId xmlns:a16="http://schemas.microsoft.com/office/drawing/2014/main" id="{C8AD7EB2-14EB-4433-8FB7-C4387FD357C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a:extLst>
            <a:ext uri="{FF2B5EF4-FFF2-40B4-BE49-F238E27FC236}">
              <a16:creationId xmlns:a16="http://schemas.microsoft.com/office/drawing/2014/main" id="{5D95099B-EA68-4E1C-8977-269FA09A5D4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a:extLst>
            <a:ext uri="{FF2B5EF4-FFF2-40B4-BE49-F238E27FC236}">
              <a16:creationId xmlns:a16="http://schemas.microsoft.com/office/drawing/2014/main" id="{10BD6E61-9153-4E74-A9F6-A582F3CED8A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5" name="テキスト ボックス 344">
          <a:extLst>
            <a:ext uri="{FF2B5EF4-FFF2-40B4-BE49-F238E27FC236}">
              <a16:creationId xmlns:a16="http://schemas.microsoft.com/office/drawing/2014/main" id="{C9D77B93-BB9E-40A3-BC3D-3336D688131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46" name="直線コネクタ 345">
          <a:extLst>
            <a:ext uri="{FF2B5EF4-FFF2-40B4-BE49-F238E27FC236}">
              <a16:creationId xmlns:a16="http://schemas.microsoft.com/office/drawing/2014/main" id="{772A03C0-AC4E-4041-8384-F082341EC17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47" name="テキスト ボックス 346">
          <a:extLst>
            <a:ext uri="{FF2B5EF4-FFF2-40B4-BE49-F238E27FC236}">
              <a16:creationId xmlns:a16="http://schemas.microsoft.com/office/drawing/2014/main" id="{806E27D4-50CA-426A-951E-F3E4BA99A8EF}"/>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48" name="直線コネクタ 347">
          <a:extLst>
            <a:ext uri="{FF2B5EF4-FFF2-40B4-BE49-F238E27FC236}">
              <a16:creationId xmlns:a16="http://schemas.microsoft.com/office/drawing/2014/main" id="{3EC09B82-1709-4FEB-BEDF-CFDEFC8A968D}"/>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49" name="テキスト ボックス 348">
          <a:extLst>
            <a:ext uri="{FF2B5EF4-FFF2-40B4-BE49-F238E27FC236}">
              <a16:creationId xmlns:a16="http://schemas.microsoft.com/office/drawing/2014/main" id="{ED008936-8005-484C-A594-A36B93168BFA}"/>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50" name="直線コネクタ 349">
          <a:extLst>
            <a:ext uri="{FF2B5EF4-FFF2-40B4-BE49-F238E27FC236}">
              <a16:creationId xmlns:a16="http://schemas.microsoft.com/office/drawing/2014/main" id="{8288016F-E830-4314-857C-D3576B3D2B5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51" name="テキスト ボックス 350">
          <a:extLst>
            <a:ext uri="{FF2B5EF4-FFF2-40B4-BE49-F238E27FC236}">
              <a16:creationId xmlns:a16="http://schemas.microsoft.com/office/drawing/2014/main" id="{75838AAF-1266-4A7F-89E1-0739A053C356}"/>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52" name="直線コネクタ 351">
          <a:extLst>
            <a:ext uri="{FF2B5EF4-FFF2-40B4-BE49-F238E27FC236}">
              <a16:creationId xmlns:a16="http://schemas.microsoft.com/office/drawing/2014/main" id="{7C4DF206-9E08-4798-8BF0-2A185669B4F3}"/>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53" name="テキスト ボックス 352">
          <a:extLst>
            <a:ext uri="{FF2B5EF4-FFF2-40B4-BE49-F238E27FC236}">
              <a16:creationId xmlns:a16="http://schemas.microsoft.com/office/drawing/2014/main" id="{45B28D39-C809-4416-9D00-64C48956740D}"/>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a:extLst>
            <a:ext uri="{FF2B5EF4-FFF2-40B4-BE49-F238E27FC236}">
              <a16:creationId xmlns:a16="http://schemas.microsoft.com/office/drawing/2014/main" id="{A0727DD2-A02C-4D46-A9D4-0C696B734FF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55" name="テキスト ボックス 354">
          <a:extLst>
            <a:ext uri="{FF2B5EF4-FFF2-40B4-BE49-F238E27FC236}">
              <a16:creationId xmlns:a16="http://schemas.microsoft.com/office/drawing/2014/main" id="{11F5C90C-780F-4159-B09A-2E631BE5AE6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a:extLst>
            <a:ext uri="{FF2B5EF4-FFF2-40B4-BE49-F238E27FC236}">
              <a16:creationId xmlns:a16="http://schemas.microsoft.com/office/drawing/2014/main" id="{5118F28F-ACAE-4908-856F-A20AB8361F1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160782</xdr:rowOff>
    </xdr:from>
    <xdr:to>
      <xdr:col>85</xdr:col>
      <xdr:colOff>126364</xdr:colOff>
      <xdr:row>42</xdr:row>
      <xdr:rowOff>21336</xdr:rowOff>
    </xdr:to>
    <xdr:cxnSp macro="">
      <xdr:nvCxnSpPr>
        <xdr:cNvPr id="357" name="直線コネクタ 356">
          <a:extLst>
            <a:ext uri="{FF2B5EF4-FFF2-40B4-BE49-F238E27FC236}">
              <a16:creationId xmlns:a16="http://schemas.microsoft.com/office/drawing/2014/main" id="{1DE47F04-6E23-42A2-A6E5-F3AE9795EEE5}"/>
            </a:ext>
          </a:extLst>
        </xdr:cNvPr>
        <xdr:cNvCxnSpPr/>
      </xdr:nvCxnSpPr>
      <xdr:spPr>
        <a:xfrm flipV="1">
          <a:off x="16318864" y="5990082"/>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25163</xdr:rowOff>
    </xdr:from>
    <xdr:ext cx="405111" cy="259045"/>
    <xdr:sp macro="" textlink="">
      <xdr:nvSpPr>
        <xdr:cNvPr id="358" name="【認定こども園・幼稚園・保育所】&#10;有形固定資産減価償却率最小値テキスト">
          <a:extLst>
            <a:ext uri="{FF2B5EF4-FFF2-40B4-BE49-F238E27FC236}">
              <a16:creationId xmlns:a16="http://schemas.microsoft.com/office/drawing/2014/main" id="{8CBE4C8E-C8B2-4720-95EF-ACA9E7D770D8}"/>
            </a:ext>
          </a:extLst>
        </xdr:cNvPr>
        <xdr:cNvSpPr txBox="1"/>
      </xdr:nvSpPr>
      <xdr:spPr>
        <a:xfrm>
          <a:off x="16357600" y="722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21336</xdr:rowOff>
    </xdr:from>
    <xdr:to>
      <xdr:col>86</xdr:col>
      <xdr:colOff>25400</xdr:colOff>
      <xdr:row>42</xdr:row>
      <xdr:rowOff>21336</xdr:rowOff>
    </xdr:to>
    <xdr:cxnSp macro="">
      <xdr:nvCxnSpPr>
        <xdr:cNvPr id="359" name="直線コネクタ 358">
          <a:extLst>
            <a:ext uri="{FF2B5EF4-FFF2-40B4-BE49-F238E27FC236}">
              <a16:creationId xmlns:a16="http://schemas.microsoft.com/office/drawing/2014/main" id="{89E6943F-5903-4283-80C9-AEF254E6BDA5}"/>
            </a:ext>
          </a:extLst>
        </xdr:cNvPr>
        <xdr:cNvCxnSpPr/>
      </xdr:nvCxnSpPr>
      <xdr:spPr>
        <a:xfrm>
          <a:off x="16230600" y="7222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107459</xdr:rowOff>
    </xdr:from>
    <xdr:ext cx="405111" cy="259045"/>
    <xdr:sp macro="" textlink="">
      <xdr:nvSpPr>
        <xdr:cNvPr id="360" name="【認定こども園・幼稚園・保育所】&#10;有形固定資産減価償却率最大値テキスト">
          <a:extLst>
            <a:ext uri="{FF2B5EF4-FFF2-40B4-BE49-F238E27FC236}">
              <a16:creationId xmlns:a16="http://schemas.microsoft.com/office/drawing/2014/main" id="{123D7A1F-295B-4500-8BCF-6518F7064567}"/>
            </a:ext>
          </a:extLst>
        </xdr:cNvPr>
        <xdr:cNvSpPr txBox="1"/>
      </xdr:nvSpPr>
      <xdr:spPr>
        <a:xfrm>
          <a:off x="16357600" y="576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160782</xdr:rowOff>
    </xdr:from>
    <xdr:to>
      <xdr:col>86</xdr:col>
      <xdr:colOff>25400</xdr:colOff>
      <xdr:row>34</xdr:row>
      <xdr:rowOff>160782</xdr:rowOff>
    </xdr:to>
    <xdr:cxnSp macro="">
      <xdr:nvCxnSpPr>
        <xdr:cNvPr id="361" name="直線コネクタ 360">
          <a:extLst>
            <a:ext uri="{FF2B5EF4-FFF2-40B4-BE49-F238E27FC236}">
              <a16:creationId xmlns:a16="http://schemas.microsoft.com/office/drawing/2014/main" id="{87AC4C03-DE44-440D-8B48-6CA9DA4A7C12}"/>
            </a:ext>
          </a:extLst>
        </xdr:cNvPr>
        <xdr:cNvCxnSpPr/>
      </xdr:nvCxnSpPr>
      <xdr:spPr>
        <a:xfrm>
          <a:off x="16230600" y="599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33545</xdr:rowOff>
    </xdr:from>
    <xdr:ext cx="405111" cy="259045"/>
    <xdr:sp macro="" textlink="">
      <xdr:nvSpPr>
        <xdr:cNvPr id="362" name="【認定こども園・幼稚園・保育所】&#10;有形固定資産減価償却率平均値テキスト">
          <a:extLst>
            <a:ext uri="{FF2B5EF4-FFF2-40B4-BE49-F238E27FC236}">
              <a16:creationId xmlns:a16="http://schemas.microsoft.com/office/drawing/2014/main" id="{05E15AD5-DB90-4EA3-927C-0A87F4942261}"/>
            </a:ext>
          </a:extLst>
        </xdr:cNvPr>
        <xdr:cNvSpPr txBox="1"/>
      </xdr:nvSpPr>
      <xdr:spPr>
        <a:xfrm>
          <a:off x="16357600" y="654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55118</xdr:rowOff>
    </xdr:from>
    <xdr:to>
      <xdr:col>85</xdr:col>
      <xdr:colOff>177800</xdr:colOff>
      <xdr:row>38</xdr:row>
      <xdr:rowOff>156718</xdr:rowOff>
    </xdr:to>
    <xdr:sp macro="" textlink="">
      <xdr:nvSpPr>
        <xdr:cNvPr id="363" name="フローチャート: 判断 362">
          <a:extLst>
            <a:ext uri="{FF2B5EF4-FFF2-40B4-BE49-F238E27FC236}">
              <a16:creationId xmlns:a16="http://schemas.microsoft.com/office/drawing/2014/main" id="{B7541658-A184-4E9C-942F-794E6569632B}"/>
            </a:ext>
          </a:extLst>
        </xdr:cNvPr>
        <xdr:cNvSpPr/>
      </xdr:nvSpPr>
      <xdr:spPr>
        <a:xfrm>
          <a:off x="16268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364" name="フローチャート: 判断 363">
          <a:extLst>
            <a:ext uri="{FF2B5EF4-FFF2-40B4-BE49-F238E27FC236}">
              <a16:creationId xmlns:a16="http://schemas.microsoft.com/office/drawing/2014/main" id="{40252311-CFA8-4E92-A783-49A7ED96D092}"/>
            </a:ext>
          </a:extLst>
        </xdr:cNvPr>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109982</xdr:rowOff>
    </xdr:from>
    <xdr:to>
      <xdr:col>76</xdr:col>
      <xdr:colOff>165100</xdr:colOff>
      <xdr:row>39</xdr:row>
      <xdr:rowOff>40132</xdr:rowOff>
    </xdr:to>
    <xdr:sp macro="" textlink="">
      <xdr:nvSpPr>
        <xdr:cNvPr id="365" name="フローチャート: 判断 364">
          <a:extLst>
            <a:ext uri="{FF2B5EF4-FFF2-40B4-BE49-F238E27FC236}">
              <a16:creationId xmlns:a16="http://schemas.microsoft.com/office/drawing/2014/main" id="{BBE0A9FC-C4B2-4428-924D-57B7E38A240B}"/>
            </a:ext>
          </a:extLst>
        </xdr:cNvPr>
        <xdr:cNvSpPr/>
      </xdr:nvSpPr>
      <xdr:spPr>
        <a:xfrm>
          <a:off x="14541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141986</xdr:rowOff>
    </xdr:from>
    <xdr:to>
      <xdr:col>72</xdr:col>
      <xdr:colOff>38100</xdr:colOff>
      <xdr:row>39</xdr:row>
      <xdr:rowOff>72136</xdr:rowOff>
    </xdr:to>
    <xdr:sp macro="" textlink="">
      <xdr:nvSpPr>
        <xdr:cNvPr id="366" name="フローチャート: 判断 365">
          <a:extLst>
            <a:ext uri="{FF2B5EF4-FFF2-40B4-BE49-F238E27FC236}">
              <a16:creationId xmlns:a16="http://schemas.microsoft.com/office/drawing/2014/main" id="{9AC3F985-3237-495F-B183-EFDB5A2F5BFE}"/>
            </a:ext>
          </a:extLst>
        </xdr:cNvPr>
        <xdr:cNvSpPr/>
      </xdr:nvSpPr>
      <xdr:spPr>
        <a:xfrm>
          <a:off x="13652500" y="66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157988</xdr:rowOff>
    </xdr:from>
    <xdr:to>
      <xdr:col>67</xdr:col>
      <xdr:colOff>101600</xdr:colOff>
      <xdr:row>39</xdr:row>
      <xdr:rowOff>88138</xdr:rowOff>
    </xdr:to>
    <xdr:sp macro="" textlink="">
      <xdr:nvSpPr>
        <xdr:cNvPr id="367" name="フローチャート: 判断 366">
          <a:extLst>
            <a:ext uri="{FF2B5EF4-FFF2-40B4-BE49-F238E27FC236}">
              <a16:creationId xmlns:a16="http://schemas.microsoft.com/office/drawing/2014/main" id="{FC8DA8D5-2E56-4F86-AA20-B7367133DB2A}"/>
            </a:ext>
          </a:extLst>
        </xdr:cNvPr>
        <xdr:cNvSpPr/>
      </xdr:nvSpPr>
      <xdr:spPr>
        <a:xfrm>
          <a:off x="12763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901E76F8-2937-476F-A762-27A62A0DE57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78D4A64F-DD74-47E0-9D2F-72674684FFE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34170ECA-5AB6-4112-9B23-4EE894E5FAB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B7C8718A-5B7E-4226-BE65-A19F4403961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16BB8533-C33C-4DCB-9FC8-142F26CF128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105410</xdr:rowOff>
    </xdr:from>
    <xdr:to>
      <xdr:col>85</xdr:col>
      <xdr:colOff>177800</xdr:colOff>
      <xdr:row>37</xdr:row>
      <xdr:rowOff>35560</xdr:rowOff>
    </xdr:to>
    <xdr:sp macro="" textlink="">
      <xdr:nvSpPr>
        <xdr:cNvPr id="373" name="楕円 372">
          <a:extLst>
            <a:ext uri="{FF2B5EF4-FFF2-40B4-BE49-F238E27FC236}">
              <a16:creationId xmlns:a16="http://schemas.microsoft.com/office/drawing/2014/main" id="{F324DEA0-D1C1-4651-BF69-667E3D47E302}"/>
            </a:ext>
          </a:extLst>
        </xdr:cNvPr>
        <xdr:cNvSpPr/>
      </xdr:nvSpPr>
      <xdr:spPr>
        <a:xfrm>
          <a:off x="162687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128287</xdr:rowOff>
    </xdr:from>
    <xdr:ext cx="405111" cy="259045"/>
    <xdr:sp macro="" textlink="">
      <xdr:nvSpPr>
        <xdr:cNvPr id="374" name="【認定こども園・幼稚園・保育所】&#10;有形固定資産減価償却率該当値テキスト">
          <a:extLst>
            <a:ext uri="{FF2B5EF4-FFF2-40B4-BE49-F238E27FC236}">
              <a16:creationId xmlns:a16="http://schemas.microsoft.com/office/drawing/2014/main" id="{E3D0CF6D-8CE4-4452-88C5-A574F8BACBB4}"/>
            </a:ext>
          </a:extLst>
        </xdr:cNvPr>
        <xdr:cNvSpPr txBox="1"/>
      </xdr:nvSpPr>
      <xdr:spPr>
        <a:xfrm>
          <a:off x="16357600"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43688</xdr:rowOff>
    </xdr:from>
    <xdr:to>
      <xdr:col>81</xdr:col>
      <xdr:colOff>101600</xdr:colOff>
      <xdr:row>36</xdr:row>
      <xdr:rowOff>145288</xdr:rowOff>
    </xdr:to>
    <xdr:sp macro="" textlink="">
      <xdr:nvSpPr>
        <xdr:cNvPr id="375" name="楕円 374">
          <a:extLst>
            <a:ext uri="{FF2B5EF4-FFF2-40B4-BE49-F238E27FC236}">
              <a16:creationId xmlns:a16="http://schemas.microsoft.com/office/drawing/2014/main" id="{3D19C36E-7276-486E-976F-F61CA5361815}"/>
            </a:ext>
          </a:extLst>
        </xdr:cNvPr>
        <xdr:cNvSpPr/>
      </xdr:nvSpPr>
      <xdr:spPr>
        <a:xfrm>
          <a:off x="154305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94488</xdr:rowOff>
    </xdr:from>
    <xdr:to>
      <xdr:col>85</xdr:col>
      <xdr:colOff>127000</xdr:colOff>
      <xdr:row>36</xdr:row>
      <xdr:rowOff>156210</xdr:rowOff>
    </xdr:to>
    <xdr:cxnSp macro="">
      <xdr:nvCxnSpPr>
        <xdr:cNvPr id="376" name="直線コネクタ 375">
          <a:extLst>
            <a:ext uri="{FF2B5EF4-FFF2-40B4-BE49-F238E27FC236}">
              <a16:creationId xmlns:a16="http://schemas.microsoft.com/office/drawing/2014/main" id="{3717B826-85D7-4CC4-A28E-2064B6B68C95}"/>
            </a:ext>
          </a:extLst>
        </xdr:cNvPr>
        <xdr:cNvCxnSpPr/>
      </xdr:nvCxnSpPr>
      <xdr:spPr>
        <a:xfrm>
          <a:off x="15481300" y="6266688"/>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153416</xdr:rowOff>
    </xdr:from>
    <xdr:to>
      <xdr:col>76</xdr:col>
      <xdr:colOff>165100</xdr:colOff>
      <xdr:row>36</xdr:row>
      <xdr:rowOff>83566</xdr:rowOff>
    </xdr:to>
    <xdr:sp macro="" textlink="">
      <xdr:nvSpPr>
        <xdr:cNvPr id="377" name="楕円 376">
          <a:extLst>
            <a:ext uri="{FF2B5EF4-FFF2-40B4-BE49-F238E27FC236}">
              <a16:creationId xmlns:a16="http://schemas.microsoft.com/office/drawing/2014/main" id="{52786E77-1B3E-4504-96A3-094A9DDF25E5}"/>
            </a:ext>
          </a:extLst>
        </xdr:cNvPr>
        <xdr:cNvSpPr/>
      </xdr:nvSpPr>
      <xdr:spPr>
        <a:xfrm>
          <a:off x="14541500" y="615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32766</xdr:rowOff>
    </xdr:from>
    <xdr:to>
      <xdr:col>81</xdr:col>
      <xdr:colOff>50800</xdr:colOff>
      <xdr:row>36</xdr:row>
      <xdr:rowOff>94488</xdr:rowOff>
    </xdr:to>
    <xdr:cxnSp macro="">
      <xdr:nvCxnSpPr>
        <xdr:cNvPr id="378" name="直線コネクタ 377">
          <a:extLst>
            <a:ext uri="{FF2B5EF4-FFF2-40B4-BE49-F238E27FC236}">
              <a16:creationId xmlns:a16="http://schemas.microsoft.com/office/drawing/2014/main" id="{0233C1E1-03ED-4171-9D9A-3F65C35FAC38}"/>
            </a:ext>
          </a:extLst>
        </xdr:cNvPr>
        <xdr:cNvCxnSpPr/>
      </xdr:nvCxnSpPr>
      <xdr:spPr>
        <a:xfrm>
          <a:off x="14592300" y="620496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84836</xdr:rowOff>
    </xdr:from>
    <xdr:to>
      <xdr:col>72</xdr:col>
      <xdr:colOff>38100</xdr:colOff>
      <xdr:row>36</xdr:row>
      <xdr:rowOff>14986</xdr:rowOff>
    </xdr:to>
    <xdr:sp macro="" textlink="">
      <xdr:nvSpPr>
        <xdr:cNvPr id="379" name="楕円 378">
          <a:extLst>
            <a:ext uri="{FF2B5EF4-FFF2-40B4-BE49-F238E27FC236}">
              <a16:creationId xmlns:a16="http://schemas.microsoft.com/office/drawing/2014/main" id="{AAAF85FD-669B-4B4C-B554-EEC5F02F76C4}"/>
            </a:ext>
          </a:extLst>
        </xdr:cNvPr>
        <xdr:cNvSpPr/>
      </xdr:nvSpPr>
      <xdr:spPr>
        <a:xfrm>
          <a:off x="13652500" y="608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135636</xdr:rowOff>
    </xdr:from>
    <xdr:to>
      <xdr:col>76</xdr:col>
      <xdr:colOff>114300</xdr:colOff>
      <xdr:row>36</xdr:row>
      <xdr:rowOff>32766</xdr:rowOff>
    </xdr:to>
    <xdr:cxnSp macro="">
      <xdr:nvCxnSpPr>
        <xdr:cNvPr id="380" name="直線コネクタ 379">
          <a:extLst>
            <a:ext uri="{FF2B5EF4-FFF2-40B4-BE49-F238E27FC236}">
              <a16:creationId xmlns:a16="http://schemas.microsoft.com/office/drawing/2014/main" id="{22DA0B13-365D-4172-AF70-662D4D5ED265}"/>
            </a:ext>
          </a:extLst>
        </xdr:cNvPr>
        <xdr:cNvCxnSpPr/>
      </xdr:nvCxnSpPr>
      <xdr:spPr>
        <a:xfrm>
          <a:off x="13703300" y="613638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23114</xdr:rowOff>
    </xdr:from>
    <xdr:to>
      <xdr:col>67</xdr:col>
      <xdr:colOff>101600</xdr:colOff>
      <xdr:row>35</xdr:row>
      <xdr:rowOff>124714</xdr:rowOff>
    </xdr:to>
    <xdr:sp macro="" textlink="">
      <xdr:nvSpPr>
        <xdr:cNvPr id="381" name="楕円 380">
          <a:extLst>
            <a:ext uri="{FF2B5EF4-FFF2-40B4-BE49-F238E27FC236}">
              <a16:creationId xmlns:a16="http://schemas.microsoft.com/office/drawing/2014/main" id="{15C7BF95-51C0-4E8C-9B58-B2D2DBCC5322}"/>
            </a:ext>
          </a:extLst>
        </xdr:cNvPr>
        <xdr:cNvSpPr/>
      </xdr:nvSpPr>
      <xdr:spPr>
        <a:xfrm>
          <a:off x="12763500" y="60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73914</xdr:rowOff>
    </xdr:from>
    <xdr:to>
      <xdr:col>71</xdr:col>
      <xdr:colOff>177800</xdr:colOff>
      <xdr:row>35</xdr:row>
      <xdr:rowOff>135636</xdr:rowOff>
    </xdr:to>
    <xdr:cxnSp macro="">
      <xdr:nvCxnSpPr>
        <xdr:cNvPr id="382" name="直線コネクタ 381">
          <a:extLst>
            <a:ext uri="{FF2B5EF4-FFF2-40B4-BE49-F238E27FC236}">
              <a16:creationId xmlns:a16="http://schemas.microsoft.com/office/drawing/2014/main" id="{C43797C9-9424-4866-96BC-1753FA3C1BEC}"/>
            </a:ext>
          </a:extLst>
        </xdr:cNvPr>
        <xdr:cNvCxnSpPr/>
      </xdr:nvCxnSpPr>
      <xdr:spPr>
        <a:xfrm>
          <a:off x="12814300" y="607466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8399</xdr:rowOff>
    </xdr:from>
    <xdr:ext cx="405111" cy="259045"/>
    <xdr:sp macro="" textlink="">
      <xdr:nvSpPr>
        <xdr:cNvPr id="383" name="n_1aveValue【認定こども園・幼稚園・保育所】&#10;有形固定資産減価償却率">
          <a:extLst>
            <a:ext uri="{FF2B5EF4-FFF2-40B4-BE49-F238E27FC236}">
              <a16:creationId xmlns:a16="http://schemas.microsoft.com/office/drawing/2014/main" id="{BAF63A22-BFD2-448F-8BCA-CF5F8F2A0CB2}"/>
            </a:ext>
          </a:extLst>
        </xdr:cNvPr>
        <xdr:cNvSpPr txBox="1"/>
      </xdr:nvSpPr>
      <xdr:spPr>
        <a:xfrm>
          <a:off x="15266044"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31259</xdr:rowOff>
    </xdr:from>
    <xdr:ext cx="405111" cy="259045"/>
    <xdr:sp macro="" textlink="">
      <xdr:nvSpPr>
        <xdr:cNvPr id="384" name="n_2aveValue【認定こども園・幼稚園・保育所】&#10;有形固定資産減価償却率">
          <a:extLst>
            <a:ext uri="{FF2B5EF4-FFF2-40B4-BE49-F238E27FC236}">
              <a16:creationId xmlns:a16="http://schemas.microsoft.com/office/drawing/2014/main" id="{61CDCD2D-C91A-4BE9-9EC9-4B8113831E34}"/>
            </a:ext>
          </a:extLst>
        </xdr:cNvPr>
        <xdr:cNvSpPr txBox="1"/>
      </xdr:nvSpPr>
      <xdr:spPr>
        <a:xfrm>
          <a:off x="143897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63263</xdr:rowOff>
    </xdr:from>
    <xdr:ext cx="405111" cy="259045"/>
    <xdr:sp macro="" textlink="">
      <xdr:nvSpPr>
        <xdr:cNvPr id="385" name="n_3aveValue【認定こども園・幼稚園・保育所】&#10;有形固定資産減価償却率">
          <a:extLst>
            <a:ext uri="{FF2B5EF4-FFF2-40B4-BE49-F238E27FC236}">
              <a16:creationId xmlns:a16="http://schemas.microsoft.com/office/drawing/2014/main" id="{CB768996-4686-4BCC-A57E-7355FD82003F}"/>
            </a:ext>
          </a:extLst>
        </xdr:cNvPr>
        <xdr:cNvSpPr txBox="1"/>
      </xdr:nvSpPr>
      <xdr:spPr>
        <a:xfrm>
          <a:off x="13500744" y="674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79265</xdr:rowOff>
    </xdr:from>
    <xdr:ext cx="405111" cy="259045"/>
    <xdr:sp macro="" textlink="">
      <xdr:nvSpPr>
        <xdr:cNvPr id="386" name="n_4aveValue【認定こども園・幼稚園・保育所】&#10;有形固定資産減価償却率">
          <a:extLst>
            <a:ext uri="{FF2B5EF4-FFF2-40B4-BE49-F238E27FC236}">
              <a16:creationId xmlns:a16="http://schemas.microsoft.com/office/drawing/2014/main" id="{04EBB5AC-8307-4FD9-8B65-6D386F2A6E88}"/>
            </a:ext>
          </a:extLst>
        </xdr:cNvPr>
        <xdr:cNvSpPr txBox="1"/>
      </xdr:nvSpPr>
      <xdr:spPr>
        <a:xfrm>
          <a:off x="12611744" y="676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161815</xdr:rowOff>
    </xdr:from>
    <xdr:ext cx="405111" cy="259045"/>
    <xdr:sp macro="" textlink="">
      <xdr:nvSpPr>
        <xdr:cNvPr id="387" name="n_1mainValue【認定こども園・幼稚園・保育所】&#10;有形固定資産減価償却率">
          <a:extLst>
            <a:ext uri="{FF2B5EF4-FFF2-40B4-BE49-F238E27FC236}">
              <a16:creationId xmlns:a16="http://schemas.microsoft.com/office/drawing/2014/main" id="{692E79B0-3BEE-4F86-9C95-6D6E00179260}"/>
            </a:ext>
          </a:extLst>
        </xdr:cNvPr>
        <xdr:cNvSpPr txBox="1"/>
      </xdr:nvSpPr>
      <xdr:spPr>
        <a:xfrm>
          <a:off x="15266044" y="5991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100093</xdr:rowOff>
    </xdr:from>
    <xdr:ext cx="405111" cy="259045"/>
    <xdr:sp macro="" textlink="">
      <xdr:nvSpPr>
        <xdr:cNvPr id="388" name="n_2mainValue【認定こども園・幼稚園・保育所】&#10;有形固定資産減価償却率">
          <a:extLst>
            <a:ext uri="{FF2B5EF4-FFF2-40B4-BE49-F238E27FC236}">
              <a16:creationId xmlns:a16="http://schemas.microsoft.com/office/drawing/2014/main" id="{24C67491-3545-4032-AA4B-D3EBFE01D06D}"/>
            </a:ext>
          </a:extLst>
        </xdr:cNvPr>
        <xdr:cNvSpPr txBox="1"/>
      </xdr:nvSpPr>
      <xdr:spPr>
        <a:xfrm>
          <a:off x="14389744" y="592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31513</xdr:rowOff>
    </xdr:from>
    <xdr:ext cx="405111" cy="259045"/>
    <xdr:sp macro="" textlink="">
      <xdr:nvSpPr>
        <xdr:cNvPr id="389" name="n_3mainValue【認定こども園・幼稚園・保育所】&#10;有形固定資産減価償却率">
          <a:extLst>
            <a:ext uri="{FF2B5EF4-FFF2-40B4-BE49-F238E27FC236}">
              <a16:creationId xmlns:a16="http://schemas.microsoft.com/office/drawing/2014/main" id="{7B3BEAD9-C92A-4B49-BB73-5B5068EECD38}"/>
            </a:ext>
          </a:extLst>
        </xdr:cNvPr>
        <xdr:cNvSpPr txBox="1"/>
      </xdr:nvSpPr>
      <xdr:spPr>
        <a:xfrm>
          <a:off x="13500744" y="586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141241</xdr:rowOff>
    </xdr:from>
    <xdr:ext cx="405111" cy="259045"/>
    <xdr:sp macro="" textlink="">
      <xdr:nvSpPr>
        <xdr:cNvPr id="390" name="n_4mainValue【認定こども園・幼稚園・保育所】&#10;有形固定資産減価償却率">
          <a:extLst>
            <a:ext uri="{FF2B5EF4-FFF2-40B4-BE49-F238E27FC236}">
              <a16:creationId xmlns:a16="http://schemas.microsoft.com/office/drawing/2014/main" id="{FEEBCC3B-34ED-47B3-A7C2-1A0D98FCA5E5}"/>
            </a:ext>
          </a:extLst>
        </xdr:cNvPr>
        <xdr:cNvSpPr txBox="1"/>
      </xdr:nvSpPr>
      <xdr:spPr>
        <a:xfrm>
          <a:off x="12611744" y="579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1" name="正方形/長方形 390">
          <a:extLst>
            <a:ext uri="{FF2B5EF4-FFF2-40B4-BE49-F238E27FC236}">
              <a16:creationId xmlns:a16="http://schemas.microsoft.com/office/drawing/2014/main" id="{0A662841-D4F0-49CE-A25E-58309C073C9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2" name="正方形/長方形 391">
          <a:extLst>
            <a:ext uri="{FF2B5EF4-FFF2-40B4-BE49-F238E27FC236}">
              <a16:creationId xmlns:a16="http://schemas.microsoft.com/office/drawing/2014/main" id="{74BE7396-4CB6-4316-9F96-D5506530DEC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3" name="正方形/長方形 392">
          <a:extLst>
            <a:ext uri="{FF2B5EF4-FFF2-40B4-BE49-F238E27FC236}">
              <a16:creationId xmlns:a16="http://schemas.microsoft.com/office/drawing/2014/main" id="{5B6CF5E9-6EA1-49CC-8B7B-C00D48306F7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4" name="正方形/長方形 393">
          <a:extLst>
            <a:ext uri="{FF2B5EF4-FFF2-40B4-BE49-F238E27FC236}">
              <a16:creationId xmlns:a16="http://schemas.microsoft.com/office/drawing/2014/main" id="{5E70AADC-28F3-423E-9124-5B4B8E33039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5" name="正方形/長方形 394">
          <a:extLst>
            <a:ext uri="{FF2B5EF4-FFF2-40B4-BE49-F238E27FC236}">
              <a16:creationId xmlns:a16="http://schemas.microsoft.com/office/drawing/2014/main" id="{7C35ACA3-7F59-4D18-95E6-3981DBE4D9C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6" name="正方形/長方形 395">
          <a:extLst>
            <a:ext uri="{FF2B5EF4-FFF2-40B4-BE49-F238E27FC236}">
              <a16:creationId xmlns:a16="http://schemas.microsoft.com/office/drawing/2014/main" id="{D6662714-1FE6-426C-8F3F-7CB851C887E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7" name="正方形/長方形 396">
          <a:extLst>
            <a:ext uri="{FF2B5EF4-FFF2-40B4-BE49-F238E27FC236}">
              <a16:creationId xmlns:a16="http://schemas.microsoft.com/office/drawing/2014/main" id="{4C4A0B29-DDB3-4DC9-B72B-D66602CA2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8" name="正方形/長方形 397">
          <a:extLst>
            <a:ext uri="{FF2B5EF4-FFF2-40B4-BE49-F238E27FC236}">
              <a16:creationId xmlns:a16="http://schemas.microsoft.com/office/drawing/2014/main" id="{2E2C362E-2D7F-434C-9AB4-12D8A3FADAA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9" name="テキスト ボックス 398">
          <a:extLst>
            <a:ext uri="{FF2B5EF4-FFF2-40B4-BE49-F238E27FC236}">
              <a16:creationId xmlns:a16="http://schemas.microsoft.com/office/drawing/2014/main" id="{2ABA23FD-CF10-43FA-9FAD-E9D9E3D425F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0" name="直線コネクタ 399">
          <a:extLst>
            <a:ext uri="{FF2B5EF4-FFF2-40B4-BE49-F238E27FC236}">
              <a16:creationId xmlns:a16="http://schemas.microsoft.com/office/drawing/2014/main" id="{F834380A-888D-4AF9-9386-501DD49F332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1" name="直線コネクタ 400">
          <a:extLst>
            <a:ext uri="{FF2B5EF4-FFF2-40B4-BE49-F238E27FC236}">
              <a16:creationId xmlns:a16="http://schemas.microsoft.com/office/drawing/2014/main" id="{4D83AF93-A5F5-4904-A8C5-BD5C68EFE97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2" name="テキスト ボックス 401">
          <a:extLst>
            <a:ext uri="{FF2B5EF4-FFF2-40B4-BE49-F238E27FC236}">
              <a16:creationId xmlns:a16="http://schemas.microsoft.com/office/drawing/2014/main" id="{E8904824-8886-4A1B-ADFF-5AF81F9A8EEF}"/>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3" name="直線コネクタ 402">
          <a:extLst>
            <a:ext uri="{FF2B5EF4-FFF2-40B4-BE49-F238E27FC236}">
              <a16:creationId xmlns:a16="http://schemas.microsoft.com/office/drawing/2014/main" id="{8B3724F9-B53A-4772-84C1-1F24E29596A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4" name="テキスト ボックス 403">
          <a:extLst>
            <a:ext uri="{FF2B5EF4-FFF2-40B4-BE49-F238E27FC236}">
              <a16:creationId xmlns:a16="http://schemas.microsoft.com/office/drawing/2014/main" id="{B92802DD-EE5B-4EE3-BF85-12EC3483A72F}"/>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5" name="直線コネクタ 404">
          <a:extLst>
            <a:ext uri="{FF2B5EF4-FFF2-40B4-BE49-F238E27FC236}">
              <a16:creationId xmlns:a16="http://schemas.microsoft.com/office/drawing/2014/main" id="{96C343C3-5AAD-4091-BCE0-368D3DB72D6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6" name="テキスト ボックス 405">
          <a:extLst>
            <a:ext uri="{FF2B5EF4-FFF2-40B4-BE49-F238E27FC236}">
              <a16:creationId xmlns:a16="http://schemas.microsoft.com/office/drawing/2014/main" id="{63E3EEB0-8C26-45ED-841E-C5CC0614B98E}"/>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7" name="直線コネクタ 406">
          <a:extLst>
            <a:ext uri="{FF2B5EF4-FFF2-40B4-BE49-F238E27FC236}">
              <a16:creationId xmlns:a16="http://schemas.microsoft.com/office/drawing/2014/main" id="{9548E820-2014-4F4B-9B85-E34D2647411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8" name="テキスト ボックス 407">
          <a:extLst>
            <a:ext uri="{FF2B5EF4-FFF2-40B4-BE49-F238E27FC236}">
              <a16:creationId xmlns:a16="http://schemas.microsoft.com/office/drawing/2014/main" id="{2FAFD30D-E901-4BAE-8006-1E5BE72DED0E}"/>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9" name="直線コネクタ 408">
          <a:extLst>
            <a:ext uri="{FF2B5EF4-FFF2-40B4-BE49-F238E27FC236}">
              <a16:creationId xmlns:a16="http://schemas.microsoft.com/office/drawing/2014/main" id="{0D4A3155-6CDD-46E0-8F76-F20E0ECE234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0" name="テキスト ボックス 409">
          <a:extLst>
            <a:ext uri="{FF2B5EF4-FFF2-40B4-BE49-F238E27FC236}">
              <a16:creationId xmlns:a16="http://schemas.microsoft.com/office/drawing/2014/main" id="{038E6CE1-1240-452D-B6CD-AEEDCD7D2AA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1" name="【認定こども園・幼稚園・保育所】&#10;一人当たり面積グラフ枠">
          <a:extLst>
            <a:ext uri="{FF2B5EF4-FFF2-40B4-BE49-F238E27FC236}">
              <a16:creationId xmlns:a16="http://schemas.microsoft.com/office/drawing/2014/main" id="{3609459D-3ECB-48B4-8CB2-EC8BA2BC2F5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142494</xdr:rowOff>
    </xdr:from>
    <xdr:to>
      <xdr:col>116</xdr:col>
      <xdr:colOff>62864</xdr:colOff>
      <xdr:row>41</xdr:row>
      <xdr:rowOff>78486</xdr:rowOff>
    </xdr:to>
    <xdr:cxnSp macro="">
      <xdr:nvCxnSpPr>
        <xdr:cNvPr id="412" name="直線コネクタ 411">
          <a:extLst>
            <a:ext uri="{FF2B5EF4-FFF2-40B4-BE49-F238E27FC236}">
              <a16:creationId xmlns:a16="http://schemas.microsoft.com/office/drawing/2014/main" id="{037B2597-F474-4D8C-A156-535B25DFF5BC}"/>
            </a:ext>
          </a:extLst>
        </xdr:cNvPr>
        <xdr:cNvCxnSpPr/>
      </xdr:nvCxnSpPr>
      <xdr:spPr>
        <a:xfrm flipV="1">
          <a:off x="22160864" y="5800344"/>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13" name="【認定こども園・幼稚園・保育所】&#10;一人当たり面積最小値テキスト">
          <a:extLst>
            <a:ext uri="{FF2B5EF4-FFF2-40B4-BE49-F238E27FC236}">
              <a16:creationId xmlns:a16="http://schemas.microsoft.com/office/drawing/2014/main" id="{D5EA7297-CDD7-45AE-928F-2B345D22DD47}"/>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14" name="直線コネクタ 413">
          <a:extLst>
            <a:ext uri="{FF2B5EF4-FFF2-40B4-BE49-F238E27FC236}">
              <a16:creationId xmlns:a16="http://schemas.microsoft.com/office/drawing/2014/main" id="{7CCFC88F-1B40-420C-AA39-EF8CE3D8E56E}"/>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89171</xdr:rowOff>
    </xdr:from>
    <xdr:ext cx="469744" cy="259045"/>
    <xdr:sp macro="" textlink="">
      <xdr:nvSpPr>
        <xdr:cNvPr id="415" name="【認定こども園・幼稚園・保育所】&#10;一人当たり面積最大値テキスト">
          <a:extLst>
            <a:ext uri="{FF2B5EF4-FFF2-40B4-BE49-F238E27FC236}">
              <a16:creationId xmlns:a16="http://schemas.microsoft.com/office/drawing/2014/main" id="{7AD23D16-437B-4649-95DD-21F84C2BF933}"/>
            </a:ext>
          </a:extLst>
        </xdr:cNvPr>
        <xdr:cNvSpPr txBox="1"/>
      </xdr:nvSpPr>
      <xdr:spPr>
        <a:xfrm>
          <a:off x="22199600" y="55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142494</xdr:rowOff>
    </xdr:from>
    <xdr:to>
      <xdr:col>116</xdr:col>
      <xdr:colOff>152400</xdr:colOff>
      <xdr:row>33</xdr:row>
      <xdr:rowOff>142494</xdr:rowOff>
    </xdr:to>
    <xdr:cxnSp macro="">
      <xdr:nvCxnSpPr>
        <xdr:cNvPr id="416" name="直線コネクタ 415">
          <a:extLst>
            <a:ext uri="{FF2B5EF4-FFF2-40B4-BE49-F238E27FC236}">
              <a16:creationId xmlns:a16="http://schemas.microsoft.com/office/drawing/2014/main" id="{7EF6D938-9166-4787-8BFC-064D423B4F86}"/>
            </a:ext>
          </a:extLst>
        </xdr:cNvPr>
        <xdr:cNvCxnSpPr/>
      </xdr:nvCxnSpPr>
      <xdr:spPr>
        <a:xfrm>
          <a:off x="22072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164863</xdr:rowOff>
    </xdr:from>
    <xdr:ext cx="469744" cy="259045"/>
    <xdr:sp macro="" textlink="">
      <xdr:nvSpPr>
        <xdr:cNvPr id="417" name="【認定こども園・幼稚園・保育所】&#10;一人当たり面積平均値テキスト">
          <a:extLst>
            <a:ext uri="{FF2B5EF4-FFF2-40B4-BE49-F238E27FC236}">
              <a16:creationId xmlns:a16="http://schemas.microsoft.com/office/drawing/2014/main" id="{9117B2BB-93E5-47F0-887B-0974D6CEC815}"/>
            </a:ext>
          </a:extLst>
        </xdr:cNvPr>
        <xdr:cNvSpPr txBox="1"/>
      </xdr:nvSpPr>
      <xdr:spPr>
        <a:xfrm>
          <a:off x="22199600" y="6679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141986</xdr:rowOff>
    </xdr:from>
    <xdr:to>
      <xdr:col>116</xdr:col>
      <xdr:colOff>114300</xdr:colOff>
      <xdr:row>40</xdr:row>
      <xdr:rowOff>72136</xdr:rowOff>
    </xdr:to>
    <xdr:sp macro="" textlink="">
      <xdr:nvSpPr>
        <xdr:cNvPr id="418" name="フローチャート: 判断 417">
          <a:extLst>
            <a:ext uri="{FF2B5EF4-FFF2-40B4-BE49-F238E27FC236}">
              <a16:creationId xmlns:a16="http://schemas.microsoft.com/office/drawing/2014/main" id="{77939967-4BAC-493A-895B-15C9D2904D48}"/>
            </a:ext>
          </a:extLst>
        </xdr:cNvPr>
        <xdr:cNvSpPr/>
      </xdr:nvSpPr>
      <xdr:spPr>
        <a:xfrm>
          <a:off x="22110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151130</xdr:rowOff>
    </xdr:from>
    <xdr:to>
      <xdr:col>112</xdr:col>
      <xdr:colOff>38100</xdr:colOff>
      <xdr:row>40</xdr:row>
      <xdr:rowOff>81280</xdr:rowOff>
    </xdr:to>
    <xdr:sp macro="" textlink="">
      <xdr:nvSpPr>
        <xdr:cNvPr id="419" name="フローチャート: 判断 418">
          <a:extLst>
            <a:ext uri="{FF2B5EF4-FFF2-40B4-BE49-F238E27FC236}">
              <a16:creationId xmlns:a16="http://schemas.microsoft.com/office/drawing/2014/main" id="{721AB30B-1656-4F13-943B-87D429DC81A5}"/>
            </a:ext>
          </a:extLst>
        </xdr:cNvPr>
        <xdr:cNvSpPr/>
      </xdr:nvSpPr>
      <xdr:spPr>
        <a:xfrm>
          <a:off x="21272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146558</xdr:rowOff>
    </xdr:from>
    <xdr:to>
      <xdr:col>107</xdr:col>
      <xdr:colOff>101600</xdr:colOff>
      <xdr:row>40</xdr:row>
      <xdr:rowOff>76708</xdr:rowOff>
    </xdr:to>
    <xdr:sp macro="" textlink="">
      <xdr:nvSpPr>
        <xdr:cNvPr id="420" name="フローチャート: 判断 419">
          <a:extLst>
            <a:ext uri="{FF2B5EF4-FFF2-40B4-BE49-F238E27FC236}">
              <a16:creationId xmlns:a16="http://schemas.microsoft.com/office/drawing/2014/main" id="{3B868F01-C34B-453A-89B6-0C708F5B1229}"/>
            </a:ext>
          </a:extLst>
        </xdr:cNvPr>
        <xdr:cNvSpPr/>
      </xdr:nvSpPr>
      <xdr:spPr>
        <a:xfrm>
          <a:off x="20383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160274</xdr:rowOff>
    </xdr:from>
    <xdr:to>
      <xdr:col>102</xdr:col>
      <xdr:colOff>165100</xdr:colOff>
      <xdr:row>40</xdr:row>
      <xdr:rowOff>90424</xdr:rowOff>
    </xdr:to>
    <xdr:sp macro="" textlink="">
      <xdr:nvSpPr>
        <xdr:cNvPr id="421" name="フローチャート: 判断 420">
          <a:extLst>
            <a:ext uri="{FF2B5EF4-FFF2-40B4-BE49-F238E27FC236}">
              <a16:creationId xmlns:a16="http://schemas.microsoft.com/office/drawing/2014/main" id="{73CD54EF-B16A-42D1-80AD-A2A47CCD7BA9}"/>
            </a:ext>
          </a:extLst>
        </xdr:cNvPr>
        <xdr:cNvSpPr/>
      </xdr:nvSpPr>
      <xdr:spPr>
        <a:xfrm>
          <a:off x="19494500" y="684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151130</xdr:rowOff>
    </xdr:from>
    <xdr:to>
      <xdr:col>98</xdr:col>
      <xdr:colOff>38100</xdr:colOff>
      <xdr:row>40</xdr:row>
      <xdr:rowOff>81280</xdr:rowOff>
    </xdr:to>
    <xdr:sp macro="" textlink="">
      <xdr:nvSpPr>
        <xdr:cNvPr id="422" name="フローチャート: 判断 421">
          <a:extLst>
            <a:ext uri="{FF2B5EF4-FFF2-40B4-BE49-F238E27FC236}">
              <a16:creationId xmlns:a16="http://schemas.microsoft.com/office/drawing/2014/main" id="{30427483-B3C8-4F9F-91E5-E866EEC1573B}"/>
            </a:ext>
          </a:extLst>
        </xdr:cNvPr>
        <xdr:cNvSpPr/>
      </xdr:nvSpPr>
      <xdr:spPr>
        <a:xfrm>
          <a:off x="18605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4C2999E1-8E20-484A-BCBB-94C23B90692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10F4FF5C-0CFC-46A9-A9F0-E8E979A5E47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CEF8BEDA-D530-41C9-82C5-EC68F8E93D4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A67B00F8-DCCE-4A18-847F-4953D583894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A1373EB4-5FA4-47FD-B198-C61D69C3B0D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27686</xdr:rowOff>
    </xdr:from>
    <xdr:to>
      <xdr:col>116</xdr:col>
      <xdr:colOff>114300</xdr:colOff>
      <xdr:row>41</xdr:row>
      <xdr:rowOff>129286</xdr:rowOff>
    </xdr:to>
    <xdr:sp macro="" textlink="">
      <xdr:nvSpPr>
        <xdr:cNvPr id="428" name="楕円 427">
          <a:extLst>
            <a:ext uri="{FF2B5EF4-FFF2-40B4-BE49-F238E27FC236}">
              <a16:creationId xmlns:a16="http://schemas.microsoft.com/office/drawing/2014/main" id="{BF957109-1091-4BB6-8B30-F1A5D48D8850}"/>
            </a:ext>
          </a:extLst>
        </xdr:cNvPr>
        <xdr:cNvSpPr/>
      </xdr:nvSpPr>
      <xdr:spPr>
        <a:xfrm>
          <a:off x="22110700" y="705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114063</xdr:rowOff>
    </xdr:from>
    <xdr:ext cx="469744" cy="259045"/>
    <xdr:sp macro="" textlink="">
      <xdr:nvSpPr>
        <xdr:cNvPr id="429" name="【認定こども園・幼稚園・保育所】&#10;一人当たり面積該当値テキスト">
          <a:extLst>
            <a:ext uri="{FF2B5EF4-FFF2-40B4-BE49-F238E27FC236}">
              <a16:creationId xmlns:a16="http://schemas.microsoft.com/office/drawing/2014/main" id="{62F958E9-3991-4F28-A372-3C21A0DB0E37}"/>
            </a:ext>
          </a:extLst>
        </xdr:cNvPr>
        <xdr:cNvSpPr txBox="1"/>
      </xdr:nvSpPr>
      <xdr:spPr>
        <a:xfrm>
          <a:off x="22199600" y="6972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27686</xdr:rowOff>
    </xdr:from>
    <xdr:to>
      <xdr:col>112</xdr:col>
      <xdr:colOff>38100</xdr:colOff>
      <xdr:row>41</xdr:row>
      <xdr:rowOff>129286</xdr:rowOff>
    </xdr:to>
    <xdr:sp macro="" textlink="">
      <xdr:nvSpPr>
        <xdr:cNvPr id="430" name="楕円 429">
          <a:extLst>
            <a:ext uri="{FF2B5EF4-FFF2-40B4-BE49-F238E27FC236}">
              <a16:creationId xmlns:a16="http://schemas.microsoft.com/office/drawing/2014/main" id="{AA446EE6-6934-44C9-9440-4A3D8C938F71}"/>
            </a:ext>
          </a:extLst>
        </xdr:cNvPr>
        <xdr:cNvSpPr/>
      </xdr:nvSpPr>
      <xdr:spPr>
        <a:xfrm>
          <a:off x="21272500" y="705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78486</xdr:rowOff>
    </xdr:from>
    <xdr:to>
      <xdr:col>116</xdr:col>
      <xdr:colOff>63500</xdr:colOff>
      <xdr:row>41</xdr:row>
      <xdr:rowOff>78486</xdr:rowOff>
    </xdr:to>
    <xdr:cxnSp macro="">
      <xdr:nvCxnSpPr>
        <xdr:cNvPr id="431" name="直線コネクタ 430">
          <a:extLst>
            <a:ext uri="{FF2B5EF4-FFF2-40B4-BE49-F238E27FC236}">
              <a16:creationId xmlns:a16="http://schemas.microsoft.com/office/drawing/2014/main" id="{D7F02501-338C-4F59-814C-B12BD3070783}"/>
            </a:ext>
          </a:extLst>
        </xdr:cNvPr>
        <xdr:cNvCxnSpPr/>
      </xdr:nvCxnSpPr>
      <xdr:spPr>
        <a:xfrm>
          <a:off x="21323300" y="71079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27686</xdr:rowOff>
    </xdr:from>
    <xdr:to>
      <xdr:col>107</xdr:col>
      <xdr:colOff>101600</xdr:colOff>
      <xdr:row>41</xdr:row>
      <xdr:rowOff>129286</xdr:rowOff>
    </xdr:to>
    <xdr:sp macro="" textlink="">
      <xdr:nvSpPr>
        <xdr:cNvPr id="432" name="楕円 431">
          <a:extLst>
            <a:ext uri="{FF2B5EF4-FFF2-40B4-BE49-F238E27FC236}">
              <a16:creationId xmlns:a16="http://schemas.microsoft.com/office/drawing/2014/main" id="{FF63AA61-78C0-4303-8CAD-A30786A86812}"/>
            </a:ext>
          </a:extLst>
        </xdr:cNvPr>
        <xdr:cNvSpPr/>
      </xdr:nvSpPr>
      <xdr:spPr>
        <a:xfrm>
          <a:off x="20383500" y="705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78486</xdr:rowOff>
    </xdr:from>
    <xdr:to>
      <xdr:col>111</xdr:col>
      <xdr:colOff>177800</xdr:colOff>
      <xdr:row>41</xdr:row>
      <xdr:rowOff>78486</xdr:rowOff>
    </xdr:to>
    <xdr:cxnSp macro="">
      <xdr:nvCxnSpPr>
        <xdr:cNvPr id="433" name="直線コネクタ 432">
          <a:extLst>
            <a:ext uri="{FF2B5EF4-FFF2-40B4-BE49-F238E27FC236}">
              <a16:creationId xmlns:a16="http://schemas.microsoft.com/office/drawing/2014/main" id="{2D7CD536-395D-49E3-9508-C02A38AA567B}"/>
            </a:ext>
          </a:extLst>
        </xdr:cNvPr>
        <xdr:cNvCxnSpPr/>
      </xdr:nvCxnSpPr>
      <xdr:spPr>
        <a:xfrm>
          <a:off x="20434300" y="71079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32258</xdr:rowOff>
    </xdr:from>
    <xdr:to>
      <xdr:col>102</xdr:col>
      <xdr:colOff>165100</xdr:colOff>
      <xdr:row>41</xdr:row>
      <xdr:rowOff>133858</xdr:rowOff>
    </xdr:to>
    <xdr:sp macro="" textlink="">
      <xdr:nvSpPr>
        <xdr:cNvPr id="434" name="楕円 433">
          <a:extLst>
            <a:ext uri="{FF2B5EF4-FFF2-40B4-BE49-F238E27FC236}">
              <a16:creationId xmlns:a16="http://schemas.microsoft.com/office/drawing/2014/main" id="{BA3D0864-C9A9-4BEE-8AB2-EFCCDF54F798}"/>
            </a:ext>
          </a:extLst>
        </xdr:cNvPr>
        <xdr:cNvSpPr/>
      </xdr:nvSpPr>
      <xdr:spPr>
        <a:xfrm>
          <a:off x="19494500" y="7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78486</xdr:rowOff>
    </xdr:from>
    <xdr:to>
      <xdr:col>107</xdr:col>
      <xdr:colOff>50800</xdr:colOff>
      <xdr:row>41</xdr:row>
      <xdr:rowOff>83058</xdr:rowOff>
    </xdr:to>
    <xdr:cxnSp macro="">
      <xdr:nvCxnSpPr>
        <xdr:cNvPr id="435" name="直線コネクタ 434">
          <a:extLst>
            <a:ext uri="{FF2B5EF4-FFF2-40B4-BE49-F238E27FC236}">
              <a16:creationId xmlns:a16="http://schemas.microsoft.com/office/drawing/2014/main" id="{947E3AAE-6BA6-4E8A-A556-ED02D4A91928}"/>
            </a:ext>
          </a:extLst>
        </xdr:cNvPr>
        <xdr:cNvCxnSpPr/>
      </xdr:nvCxnSpPr>
      <xdr:spPr>
        <a:xfrm flipV="1">
          <a:off x="19545300" y="71079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32258</xdr:rowOff>
    </xdr:from>
    <xdr:to>
      <xdr:col>98</xdr:col>
      <xdr:colOff>38100</xdr:colOff>
      <xdr:row>41</xdr:row>
      <xdr:rowOff>133858</xdr:rowOff>
    </xdr:to>
    <xdr:sp macro="" textlink="">
      <xdr:nvSpPr>
        <xdr:cNvPr id="436" name="楕円 435">
          <a:extLst>
            <a:ext uri="{FF2B5EF4-FFF2-40B4-BE49-F238E27FC236}">
              <a16:creationId xmlns:a16="http://schemas.microsoft.com/office/drawing/2014/main" id="{BE5B96B1-B8B1-4D19-9F69-93AE536F8004}"/>
            </a:ext>
          </a:extLst>
        </xdr:cNvPr>
        <xdr:cNvSpPr/>
      </xdr:nvSpPr>
      <xdr:spPr>
        <a:xfrm>
          <a:off x="18605500" y="7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83058</xdr:rowOff>
    </xdr:from>
    <xdr:to>
      <xdr:col>102</xdr:col>
      <xdr:colOff>114300</xdr:colOff>
      <xdr:row>41</xdr:row>
      <xdr:rowOff>83058</xdr:rowOff>
    </xdr:to>
    <xdr:cxnSp macro="">
      <xdr:nvCxnSpPr>
        <xdr:cNvPr id="437" name="直線コネクタ 436">
          <a:extLst>
            <a:ext uri="{FF2B5EF4-FFF2-40B4-BE49-F238E27FC236}">
              <a16:creationId xmlns:a16="http://schemas.microsoft.com/office/drawing/2014/main" id="{C324E94B-365F-42EC-BD80-F7DF800576C0}"/>
            </a:ext>
          </a:extLst>
        </xdr:cNvPr>
        <xdr:cNvCxnSpPr/>
      </xdr:nvCxnSpPr>
      <xdr:spPr>
        <a:xfrm>
          <a:off x="18656300" y="711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97807</xdr:rowOff>
    </xdr:from>
    <xdr:ext cx="469744" cy="259045"/>
    <xdr:sp macro="" textlink="">
      <xdr:nvSpPr>
        <xdr:cNvPr id="438" name="n_1aveValue【認定こども園・幼稚園・保育所】&#10;一人当たり面積">
          <a:extLst>
            <a:ext uri="{FF2B5EF4-FFF2-40B4-BE49-F238E27FC236}">
              <a16:creationId xmlns:a16="http://schemas.microsoft.com/office/drawing/2014/main" id="{ECFF83F6-C9E8-4366-9E3C-A830C7047708}"/>
            </a:ext>
          </a:extLst>
        </xdr:cNvPr>
        <xdr:cNvSpPr txBox="1"/>
      </xdr:nvSpPr>
      <xdr:spPr>
        <a:xfrm>
          <a:off x="210757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93235</xdr:rowOff>
    </xdr:from>
    <xdr:ext cx="469744" cy="259045"/>
    <xdr:sp macro="" textlink="">
      <xdr:nvSpPr>
        <xdr:cNvPr id="439" name="n_2aveValue【認定こども園・幼稚園・保育所】&#10;一人当たり面積">
          <a:extLst>
            <a:ext uri="{FF2B5EF4-FFF2-40B4-BE49-F238E27FC236}">
              <a16:creationId xmlns:a16="http://schemas.microsoft.com/office/drawing/2014/main" id="{14D4F245-0A16-4BF3-968A-46C4D558F86B}"/>
            </a:ext>
          </a:extLst>
        </xdr:cNvPr>
        <xdr:cNvSpPr txBox="1"/>
      </xdr:nvSpPr>
      <xdr:spPr>
        <a:xfrm>
          <a:off x="201994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106951</xdr:rowOff>
    </xdr:from>
    <xdr:ext cx="469744" cy="259045"/>
    <xdr:sp macro="" textlink="">
      <xdr:nvSpPr>
        <xdr:cNvPr id="440" name="n_3aveValue【認定こども園・幼稚園・保育所】&#10;一人当たり面積">
          <a:extLst>
            <a:ext uri="{FF2B5EF4-FFF2-40B4-BE49-F238E27FC236}">
              <a16:creationId xmlns:a16="http://schemas.microsoft.com/office/drawing/2014/main" id="{924C9212-2E8B-4A4E-BC63-817786693F83}"/>
            </a:ext>
          </a:extLst>
        </xdr:cNvPr>
        <xdr:cNvSpPr txBox="1"/>
      </xdr:nvSpPr>
      <xdr:spPr>
        <a:xfrm>
          <a:off x="19310427" y="662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97807</xdr:rowOff>
    </xdr:from>
    <xdr:ext cx="469744" cy="259045"/>
    <xdr:sp macro="" textlink="">
      <xdr:nvSpPr>
        <xdr:cNvPr id="441" name="n_4aveValue【認定こども園・幼稚園・保育所】&#10;一人当たり面積">
          <a:extLst>
            <a:ext uri="{FF2B5EF4-FFF2-40B4-BE49-F238E27FC236}">
              <a16:creationId xmlns:a16="http://schemas.microsoft.com/office/drawing/2014/main" id="{1AA65F23-37D0-4FF4-A2FD-F362840DB5ED}"/>
            </a:ext>
          </a:extLst>
        </xdr:cNvPr>
        <xdr:cNvSpPr txBox="1"/>
      </xdr:nvSpPr>
      <xdr:spPr>
        <a:xfrm>
          <a:off x="18421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120413</xdr:rowOff>
    </xdr:from>
    <xdr:ext cx="469744" cy="259045"/>
    <xdr:sp macro="" textlink="">
      <xdr:nvSpPr>
        <xdr:cNvPr id="442" name="n_1mainValue【認定こども園・幼稚園・保育所】&#10;一人当たり面積">
          <a:extLst>
            <a:ext uri="{FF2B5EF4-FFF2-40B4-BE49-F238E27FC236}">
              <a16:creationId xmlns:a16="http://schemas.microsoft.com/office/drawing/2014/main" id="{1CE77328-627A-4832-BD2C-41E17D9D2879}"/>
            </a:ext>
          </a:extLst>
        </xdr:cNvPr>
        <xdr:cNvSpPr txBox="1"/>
      </xdr:nvSpPr>
      <xdr:spPr>
        <a:xfrm>
          <a:off x="21075727" y="714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120413</xdr:rowOff>
    </xdr:from>
    <xdr:ext cx="469744" cy="259045"/>
    <xdr:sp macro="" textlink="">
      <xdr:nvSpPr>
        <xdr:cNvPr id="443" name="n_2mainValue【認定こども園・幼稚園・保育所】&#10;一人当たり面積">
          <a:extLst>
            <a:ext uri="{FF2B5EF4-FFF2-40B4-BE49-F238E27FC236}">
              <a16:creationId xmlns:a16="http://schemas.microsoft.com/office/drawing/2014/main" id="{492F7773-E501-4AF9-9371-142D56F04CB9}"/>
            </a:ext>
          </a:extLst>
        </xdr:cNvPr>
        <xdr:cNvSpPr txBox="1"/>
      </xdr:nvSpPr>
      <xdr:spPr>
        <a:xfrm>
          <a:off x="20199427" y="714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124985</xdr:rowOff>
    </xdr:from>
    <xdr:ext cx="469744" cy="259045"/>
    <xdr:sp macro="" textlink="">
      <xdr:nvSpPr>
        <xdr:cNvPr id="444" name="n_3mainValue【認定こども園・幼稚園・保育所】&#10;一人当たり面積">
          <a:extLst>
            <a:ext uri="{FF2B5EF4-FFF2-40B4-BE49-F238E27FC236}">
              <a16:creationId xmlns:a16="http://schemas.microsoft.com/office/drawing/2014/main" id="{7A372F71-B9F3-4706-8BED-D77A1488A614}"/>
            </a:ext>
          </a:extLst>
        </xdr:cNvPr>
        <xdr:cNvSpPr txBox="1"/>
      </xdr:nvSpPr>
      <xdr:spPr>
        <a:xfrm>
          <a:off x="19310427" y="715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124985</xdr:rowOff>
    </xdr:from>
    <xdr:ext cx="469744" cy="259045"/>
    <xdr:sp macro="" textlink="">
      <xdr:nvSpPr>
        <xdr:cNvPr id="445" name="n_4mainValue【認定こども園・幼稚園・保育所】&#10;一人当たり面積">
          <a:extLst>
            <a:ext uri="{FF2B5EF4-FFF2-40B4-BE49-F238E27FC236}">
              <a16:creationId xmlns:a16="http://schemas.microsoft.com/office/drawing/2014/main" id="{DB42AF87-C153-4137-9444-E053D4CA97A0}"/>
            </a:ext>
          </a:extLst>
        </xdr:cNvPr>
        <xdr:cNvSpPr txBox="1"/>
      </xdr:nvSpPr>
      <xdr:spPr>
        <a:xfrm>
          <a:off x="18421427" y="715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6" name="正方形/長方形 445">
          <a:extLst>
            <a:ext uri="{FF2B5EF4-FFF2-40B4-BE49-F238E27FC236}">
              <a16:creationId xmlns:a16="http://schemas.microsoft.com/office/drawing/2014/main" id="{5B4A9094-AA1E-41E2-B8E6-F24F4C509CD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7" name="正方形/長方形 446">
          <a:extLst>
            <a:ext uri="{FF2B5EF4-FFF2-40B4-BE49-F238E27FC236}">
              <a16:creationId xmlns:a16="http://schemas.microsoft.com/office/drawing/2014/main" id="{ADC52A51-09CF-42D4-BB7D-8D3F72970B9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8" name="正方形/長方形 447">
          <a:extLst>
            <a:ext uri="{FF2B5EF4-FFF2-40B4-BE49-F238E27FC236}">
              <a16:creationId xmlns:a16="http://schemas.microsoft.com/office/drawing/2014/main" id="{9DDDFB27-1528-4188-991B-22D1FA2E07F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9" name="正方形/長方形 448">
          <a:extLst>
            <a:ext uri="{FF2B5EF4-FFF2-40B4-BE49-F238E27FC236}">
              <a16:creationId xmlns:a16="http://schemas.microsoft.com/office/drawing/2014/main" id="{74F55252-18A2-4F2F-BFCC-386141FF47E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0" name="正方形/長方形 449">
          <a:extLst>
            <a:ext uri="{FF2B5EF4-FFF2-40B4-BE49-F238E27FC236}">
              <a16:creationId xmlns:a16="http://schemas.microsoft.com/office/drawing/2014/main" id="{09C9CBEA-2EC2-4065-9445-3C467A81743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1" name="正方形/長方形 450">
          <a:extLst>
            <a:ext uri="{FF2B5EF4-FFF2-40B4-BE49-F238E27FC236}">
              <a16:creationId xmlns:a16="http://schemas.microsoft.com/office/drawing/2014/main" id="{92B1855E-5638-41B3-857F-04985190F44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2" name="正方形/長方形 451">
          <a:extLst>
            <a:ext uri="{FF2B5EF4-FFF2-40B4-BE49-F238E27FC236}">
              <a16:creationId xmlns:a16="http://schemas.microsoft.com/office/drawing/2014/main" id="{20F7559E-9134-45C1-8816-4CBEB7D4541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a:extLst>
            <a:ext uri="{FF2B5EF4-FFF2-40B4-BE49-F238E27FC236}">
              <a16:creationId xmlns:a16="http://schemas.microsoft.com/office/drawing/2014/main" id="{200CA016-C4C7-4782-95FA-BD16D35E188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4" name="テキスト ボックス 453">
          <a:extLst>
            <a:ext uri="{FF2B5EF4-FFF2-40B4-BE49-F238E27FC236}">
              <a16:creationId xmlns:a16="http://schemas.microsoft.com/office/drawing/2014/main" id="{F0931433-8D9C-431A-84BA-643969616B4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5" name="直線コネクタ 454">
          <a:extLst>
            <a:ext uri="{FF2B5EF4-FFF2-40B4-BE49-F238E27FC236}">
              <a16:creationId xmlns:a16="http://schemas.microsoft.com/office/drawing/2014/main" id="{E2FC8009-F996-464E-851C-5EEF9663751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56" name="テキスト ボックス 455">
          <a:extLst>
            <a:ext uri="{FF2B5EF4-FFF2-40B4-BE49-F238E27FC236}">
              <a16:creationId xmlns:a16="http://schemas.microsoft.com/office/drawing/2014/main" id="{58075943-3326-4EA2-8763-26C43CCB0C0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7" name="直線コネクタ 456">
          <a:extLst>
            <a:ext uri="{FF2B5EF4-FFF2-40B4-BE49-F238E27FC236}">
              <a16:creationId xmlns:a16="http://schemas.microsoft.com/office/drawing/2014/main" id="{F3A24ACA-A247-489A-881C-ABD215F94AAD}"/>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58" name="テキスト ボックス 457">
          <a:extLst>
            <a:ext uri="{FF2B5EF4-FFF2-40B4-BE49-F238E27FC236}">
              <a16:creationId xmlns:a16="http://schemas.microsoft.com/office/drawing/2014/main" id="{BEBC1FC5-8A35-4322-B028-080CD1B841CE}"/>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59" name="直線コネクタ 458">
          <a:extLst>
            <a:ext uri="{FF2B5EF4-FFF2-40B4-BE49-F238E27FC236}">
              <a16:creationId xmlns:a16="http://schemas.microsoft.com/office/drawing/2014/main" id="{A19BC3E9-1055-430E-83FC-6203D418312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0" name="テキスト ボックス 459">
          <a:extLst>
            <a:ext uri="{FF2B5EF4-FFF2-40B4-BE49-F238E27FC236}">
              <a16:creationId xmlns:a16="http://schemas.microsoft.com/office/drawing/2014/main" id="{32AD3FF9-9850-4518-8AE0-B3D3D41F7DC1}"/>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1" name="直線コネクタ 460">
          <a:extLst>
            <a:ext uri="{FF2B5EF4-FFF2-40B4-BE49-F238E27FC236}">
              <a16:creationId xmlns:a16="http://schemas.microsoft.com/office/drawing/2014/main" id="{07A8DB96-A76D-4E98-BE02-06F4F8E97CB9}"/>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2" name="テキスト ボックス 461">
          <a:extLst>
            <a:ext uri="{FF2B5EF4-FFF2-40B4-BE49-F238E27FC236}">
              <a16:creationId xmlns:a16="http://schemas.microsoft.com/office/drawing/2014/main" id="{08367522-3677-4670-998C-BBFB3A6FF492}"/>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3" name="直線コネクタ 462">
          <a:extLst>
            <a:ext uri="{FF2B5EF4-FFF2-40B4-BE49-F238E27FC236}">
              <a16:creationId xmlns:a16="http://schemas.microsoft.com/office/drawing/2014/main" id="{F0E4DA48-3C46-4FBD-A637-5870CCF9EAF3}"/>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64" name="テキスト ボックス 463">
          <a:extLst>
            <a:ext uri="{FF2B5EF4-FFF2-40B4-BE49-F238E27FC236}">
              <a16:creationId xmlns:a16="http://schemas.microsoft.com/office/drawing/2014/main" id="{D25AD5F9-FC05-48D4-82F9-35DFEFD4568E}"/>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5" name="直線コネクタ 464">
          <a:extLst>
            <a:ext uri="{FF2B5EF4-FFF2-40B4-BE49-F238E27FC236}">
              <a16:creationId xmlns:a16="http://schemas.microsoft.com/office/drawing/2014/main" id="{B6B20E7C-ECC3-4620-80EE-AB79AC1A2F8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6" name="テキスト ボックス 465">
          <a:extLst>
            <a:ext uri="{FF2B5EF4-FFF2-40B4-BE49-F238E27FC236}">
              <a16:creationId xmlns:a16="http://schemas.microsoft.com/office/drawing/2014/main" id="{99DF7B59-4B2C-42EB-A8AF-1878AB2334F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7" name="【学校施設】&#10;有形固定資産減価償却率グラフ枠">
          <a:extLst>
            <a:ext uri="{FF2B5EF4-FFF2-40B4-BE49-F238E27FC236}">
              <a16:creationId xmlns:a16="http://schemas.microsoft.com/office/drawing/2014/main" id="{855D6ECE-1F23-40C6-A9D3-99589E508CB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139446</xdr:rowOff>
    </xdr:from>
    <xdr:to>
      <xdr:col>85</xdr:col>
      <xdr:colOff>126364</xdr:colOff>
      <xdr:row>62</xdr:row>
      <xdr:rowOff>144018</xdr:rowOff>
    </xdr:to>
    <xdr:cxnSp macro="">
      <xdr:nvCxnSpPr>
        <xdr:cNvPr id="468" name="直線コネクタ 467">
          <a:extLst>
            <a:ext uri="{FF2B5EF4-FFF2-40B4-BE49-F238E27FC236}">
              <a16:creationId xmlns:a16="http://schemas.microsoft.com/office/drawing/2014/main" id="{1B5CD023-C22C-4592-B861-964E64998035}"/>
            </a:ext>
          </a:extLst>
        </xdr:cNvPr>
        <xdr:cNvCxnSpPr/>
      </xdr:nvCxnSpPr>
      <xdr:spPr>
        <a:xfrm flipV="1">
          <a:off x="16318864" y="9569196"/>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147845</xdr:rowOff>
    </xdr:from>
    <xdr:ext cx="405111" cy="259045"/>
    <xdr:sp macro="" textlink="">
      <xdr:nvSpPr>
        <xdr:cNvPr id="469" name="【学校施設】&#10;有形固定資産減価償却率最小値テキスト">
          <a:extLst>
            <a:ext uri="{FF2B5EF4-FFF2-40B4-BE49-F238E27FC236}">
              <a16:creationId xmlns:a16="http://schemas.microsoft.com/office/drawing/2014/main" id="{3FD06A99-A623-4517-B770-DC5D66A0FB83}"/>
            </a:ext>
          </a:extLst>
        </xdr:cNvPr>
        <xdr:cNvSpPr txBox="1"/>
      </xdr:nvSpPr>
      <xdr:spPr>
        <a:xfrm>
          <a:off x="16357600" y="1077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144018</xdr:rowOff>
    </xdr:from>
    <xdr:to>
      <xdr:col>86</xdr:col>
      <xdr:colOff>25400</xdr:colOff>
      <xdr:row>62</xdr:row>
      <xdr:rowOff>144018</xdr:rowOff>
    </xdr:to>
    <xdr:cxnSp macro="">
      <xdr:nvCxnSpPr>
        <xdr:cNvPr id="470" name="直線コネクタ 469">
          <a:extLst>
            <a:ext uri="{FF2B5EF4-FFF2-40B4-BE49-F238E27FC236}">
              <a16:creationId xmlns:a16="http://schemas.microsoft.com/office/drawing/2014/main" id="{71DCA30D-A31D-43A9-94FB-6E880D5366DF}"/>
            </a:ext>
          </a:extLst>
        </xdr:cNvPr>
        <xdr:cNvCxnSpPr/>
      </xdr:nvCxnSpPr>
      <xdr:spPr>
        <a:xfrm>
          <a:off x="16230600" y="1077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86123</xdr:rowOff>
    </xdr:from>
    <xdr:ext cx="405111" cy="259045"/>
    <xdr:sp macro="" textlink="">
      <xdr:nvSpPr>
        <xdr:cNvPr id="471" name="【学校施設】&#10;有形固定資産減価償却率最大値テキスト">
          <a:extLst>
            <a:ext uri="{FF2B5EF4-FFF2-40B4-BE49-F238E27FC236}">
              <a16:creationId xmlns:a16="http://schemas.microsoft.com/office/drawing/2014/main" id="{F513C94B-2E91-43F4-AB5A-E7B5EE088641}"/>
            </a:ext>
          </a:extLst>
        </xdr:cNvPr>
        <xdr:cNvSpPr txBox="1"/>
      </xdr:nvSpPr>
      <xdr:spPr>
        <a:xfrm>
          <a:off x="16357600" y="934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139446</xdr:rowOff>
    </xdr:from>
    <xdr:to>
      <xdr:col>86</xdr:col>
      <xdr:colOff>25400</xdr:colOff>
      <xdr:row>55</xdr:row>
      <xdr:rowOff>139446</xdr:rowOff>
    </xdr:to>
    <xdr:cxnSp macro="">
      <xdr:nvCxnSpPr>
        <xdr:cNvPr id="472" name="直線コネクタ 471">
          <a:extLst>
            <a:ext uri="{FF2B5EF4-FFF2-40B4-BE49-F238E27FC236}">
              <a16:creationId xmlns:a16="http://schemas.microsoft.com/office/drawing/2014/main" id="{557D59BF-9719-4B1B-895D-433EE7977898}"/>
            </a:ext>
          </a:extLst>
        </xdr:cNvPr>
        <xdr:cNvCxnSpPr/>
      </xdr:nvCxnSpPr>
      <xdr:spPr>
        <a:xfrm>
          <a:off x="16230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14495</xdr:rowOff>
    </xdr:from>
    <xdr:ext cx="405111" cy="259045"/>
    <xdr:sp macro="" textlink="">
      <xdr:nvSpPr>
        <xdr:cNvPr id="473" name="【学校施設】&#10;有形固定資産減価償却率平均値テキスト">
          <a:extLst>
            <a:ext uri="{FF2B5EF4-FFF2-40B4-BE49-F238E27FC236}">
              <a16:creationId xmlns:a16="http://schemas.microsoft.com/office/drawing/2014/main" id="{92E40F82-5785-402E-912F-1B65C8AB4B7D}"/>
            </a:ext>
          </a:extLst>
        </xdr:cNvPr>
        <xdr:cNvSpPr txBox="1"/>
      </xdr:nvSpPr>
      <xdr:spPr>
        <a:xfrm>
          <a:off x="16357600" y="1013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36068</xdr:rowOff>
    </xdr:from>
    <xdr:to>
      <xdr:col>85</xdr:col>
      <xdr:colOff>177800</xdr:colOff>
      <xdr:row>59</xdr:row>
      <xdr:rowOff>137668</xdr:rowOff>
    </xdr:to>
    <xdr:sp macro="" textlink="">
      <xdr:nvSpPr>
        <xdr:cNvPr id="474" name="フローチャート: 判断 473">
          <a:extLst>
            <a:ext uri="{FF2B5EF4-FFF2-40B4-BE49-F238E27FC236}">
              <a16:creationId xmlns:a16="http://schemas.microsoft.com/office/drawing/2014/main" id="{8CF019C7-2AEA-4BC3-AC77-81AD2BE50F62}"/>
            </a:ext>
          </a:extLst>
        </xdr:cNvPr>
        <xdr:cNvSpPr/>
      </xdr:nvSpPr>
      <xdr:spPr>
        <a:xfrm>
          <a:off x="16268700" y="1015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33782</xdr:rowOff>
    </xdr:from>
    <xdr:to>
      <xdr:col>81</xdr:col>
      <xdr:colOff>101600</xdr:colOff>
      <xdr:row>59</xdr:row>
      <xdr:rowOff>135382</xdr:rowOff>
    </xdr:to>
    <xdr:sp macro="" textlink="">
      <xdr:nvSpPr>
        <xdr:cNvPr id="475" name="フローチャート: 判断 474">
          <a:extLst>
            <a:ext uri="{FF2B5EF4-FFF2-40B4-BE49-F238E27FC236}">
              <a16:creationId xmlns:a16="http://schemas.microsoft.com/office/drawing/2014/main" id="{8936FC7F-BED0-441A-9326-13C7A1DF2429}"/>
            </a:ext>
          </a:extLst>
        </xdr:cNvPr>
        <xdr:cNvSpPr/>
      </xdr:nvSpPr>
      <xdr:spPr>
        <a:xfrm>
          <a:off x="15430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54356</xdr:rowOff>
    </xdr:from>
    <xdr:to>
      <xdr:col>76</xdr:col>
      <xdr:colOff>165100</xdr:colOff>
      <xdr:row>59</xdr:row>
      <xdr:rowOff>155956</xdr:rowOff>
    </xdr:to>
    <xdr:sp macro="" textlink="">
      <xdr:nvSpPr>
        <xdr:cNvPr id="476" name="フローチャート: 判断 475">
          <a:extLst>
            <a:ext uri="{FF2B5EF4-FFF2-40B4-BE49-F238E27FC236}">
              <a16:creationId xmlns:a16="http://schemas.microsoft.com/office/drawing/2014/main" id="{730B176E-31C8-414A-B711-FA5DBA23BB45}"/>
            </a:ext>
          </a:extLst>
        </xdr:cNvPr>
        <xdr:cNvSpPr/>
      </xdr:nvSpPr>
      <xdr:spPr>
        <a:xfrm>
          <a:off x="145415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22352</xdr:rowOff>
    </xdr:from>
    <xdr:to>
      <xdr:col>72</xdr:col>
      <xdr:colOff>38100</xdr:colOff>
      <xdr:row>59</xdr:row>
      <xdr:rowOff>123952</xdr:rowOff>
    </xdr:to>
    <xdr:sp macro="" textlink="">
      <xdr:nvSpPr>
        <xdr:cNvPr id="477" name="フローチャート: 判断 476">
          <a:extLst>
            <a:ext uri="{FF2B5EF4-FFF2-40B4-BE49-F238E27FC236}">
              <a16:creationId xmlns:a16="http://schemas.microsoft.com/office/drawing/2014/main" id="{59328AEF-367E-4FBA-AC66-65D9D39C95D7}"/>
            </a:ext>
          </a:extLst>
        </xdr:cNvPr>
        <xdr:cNvSpPr/>
      </xdr:nvSpPr>
      <xdr:spPr>
        <a:xfrm>
          <a:off x="13652500" y="101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10922</xdr:rowOff>
    </xdr:from>
    <xdr:to>
      <xdr:col>67</xdr:col>
      <xdr:colOff>101600</xdr:colOff>
      <xdr:row>59</xdr:row>
      <xdr:rowOff>112522</xdr:rowOff>
    </xdr:to>
    <xdr:sp macro="" textlink="">
      <xdr:nvSpPr>
        <xdr:cNvPr id="478" name="フローチャート: 判断 477">
          <a:extLst>
            <a:ext uri="{FF2B5EF4-FFF2-40B4-BE49-F238E27FC236}">
              <a16:creationId xmlns:a16="http://schemas.microsoft.com/office/drawing/2014/main" id="{F66DCA96-85BB-4EFE-925F-EA673B97ADC0}"/>
            </a:ext>
          </a:extLst>
        </xdr:cNvPr>
        <xdr:cNvSpPr/>
      </xdr:nvSpPr>
      <xdr:spPr>
        <a:xfrm>
          <a:off x="12763500" y="101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6530661D-BCA7-440A-A13A-A968BE111E7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3E753B56-DF45-410E-9CEC-B2F3EA61F58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1E948FCF-FDFC-4DA0-A293-7B1872B1623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2FFF41A9-B7EA-4AED-9997-1B3B05D27B6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36D90816-A9A0-4FCF-ABAA-5D75A8E435F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22352</xdr:rowOff>
    </xdr:from>
    <xdr:to>
      <xdr:col>85</xdr:col>
      <xdr:colOff>177800</xdr:colOff>
      <xdr:row>58</xdr:row>
      <xdr:rowOff>123952</xdr:rowOff>
    </xdr:to>
    <xdr:sp macro="" textlink="">
      <xdr:nvSpPr>
        <xdr:cNvPr id="484" name="楕円 483">
          <a:extLst>
            <a:ext uri="{FF2B5EF4-FFF2-40B4-BE49-F238E27FC236}">
              <a16:creationId xmlns:a16="http://schemas.microsoft.com/office/drawing/2014/main" id="{D1002629-05AC-4F75-BC9A-EBF169461C1D}"/>
            </a:ext>
          </a:extLst>
        </xdr:cNvPr>
        <xdr:cNvSpPr/>
      </xdr:nvSpPr>
      <xdr:spPr>
        <a:xfrm>
          <a:off x="16268700" y="996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45229</xdr:rowOff>
    </xdr:from>
    <xdr:ext cx="405111" cy="259045"/>
    <xdr:sp macro="" textlink="">
      <xdr:nvSpPr>
        <xdr:cNvPr id="485" name="【学校施設】&#10;有形固定資産減価償却率該当値テキスト">
          <a:extLst>
            <a:ext uri="{FF2B5EF4-FFF2-40B4-BE49-F238E27FC236}">
              <a16:creationId xmlns:a16="http://schemas.microsoft.com/office/drawing/2014/main" id="{81B94A87-2164-47FA-8541-5CEE5DDC6C6C}"/>
            </a:ext>
          </a:extLst>
        </xdr:cNvPr>
        <xdr:cNvSpPr txBox="1"/>
      </xdr:nvSpPr>
      <xdr:spPr>
        <a:xfrm>
          <a:off x="16357600" y="9817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68072</xdr:rowOff>
    </xdr:from>
    <xdr:to>
      <xdr:col>81</xdr:col>
      <xdr:colOff>101600</xdr:colOff>
      <xdr:row>58</xdr:row>
      <xdr:rowOff>169672</xdr:rowOff>
    </xdr:to>
    <xdr:sp macro="" textlink="">
      <xdr:nvSpPr>
        <xdr:cNvPr id="486" name="楕円 485">
          <a:extLst>
            <a:ext uri="{FF2B5EF4-FFF2-40B4-BE49-F238E27FC236}">
              <a16:creationId xmlns:a16="http://schemas.microsoft.com/office/drawing/2014/main" id="{73A29411-DA60-4CDD-AA01-7DD6C88685BF}"/>
            </a:ext>
          </a:extLst>
        </xdr:cNvPr>
        <xdr:cNvSpPr/>
      </xdr:nvSpPr>
      <xdr:spPr>
        <a:xfrm>
          <a:off x="15430500" y="100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73152</xdr:rowOff>
    </xdr:from>
    <xdr:to>
      <xdr:col>85</xdr:col>
      <xdr:colOff>127000</xdr:colOff>
      <xdr:row>58</xdr:row>
      <xdr:rowOff>118872</xdr:rowOff>
    </xdr:to>
    <xdr:cxnSp macro="">
      <xdr:nvCxnSpPr>
        <xdr:cNvPr id="487" name="直線コネクタ 486">
          <a:extLst>
            <a:ext uri="{FF2B5EF4-FFF2-40B4-BE49-F238E27FC236}">
              <a16:creationId xmlns:a16="http://schemas.microsoft.com/office/drawing/2014/main" id="{5EA8D6D2-EDD3-4CE8-B0C7-E47FC7AF7DE6}"/>
            </a:ext>
          </a:extLst>
        </xdr:cNvPr>
        <xdr:cNvCxnSpPr/>
      </xdr:nvCxnSpPr>
      <xdr:spPr>
        <a:xfrm flipV="1">
          <a:off x="15481300" y="100172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65786</xdr:rowOff>
    </xdr:from>
    <xdr:to>
      <xdr:col>76</xdr:col>
      <xdr:colOff>165100</xdr:colOff>
      <xdr:row>58</xdr:row>
      <xdr:rowOff>167386</xdr:rowOff>
    </xdr:to>
    <xdr:sp macro="" textlink="">
      <xdr:nvSpPr>
        <xdr:cNvPr id="488" name="楕円 487">
          <a:extLst>
            <a:ext uri="{FF2B5EF4-FFF2-40B4-BE49-F238E27FC236}">
              <a16:creationId xmlns:a16="http://schemas.microsoft.com/office/drawing/2014/main" id="{739892FD-8737-4B15-84A5-D388F7E205E1}"/>
            </a:ext>
          </a:extLst>
        </xdr:cNvPr>
        <xdr:cNvSpPr/>
      </xdr:nvSpPr>
      <xdr:spPr>
        <a:xfrm>
          <a:off x="14541500" y="100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116586</xdr:rowOff>
    </xdr:from>
    <xdr:to>
      <xdr:col>81</xdr:col>
      <xdr:colOff>50800</xdr:colOff>
      <xdr:row>58</xdr:row>
      <xdr:rowOff>118872</xdr:rowOff>
    </xdr:to>
    <xdr:cxnSp macro="">
      <xdr:nvCxnSpPr>
        <xdr:cNvPr id="489" name="直線コネクタ 488">
          <a:extLst>
            <a:ext uri="{FF2B5EF4-FFF2-40B4-BE49-F238E27FC236}">
              <a16:creationId xmlns:a16="http://schemas.microsoft.com/office/drawing/2014/main" id="{D04C7847-3BA9-482A-B478-00180794DEC5}"/>
            </a:ext>
          </a:extLst>
        </xdr:cNvPr>
        <xdr:cNvCxnSpPr/>
      </xdr:nvCxnSpPr>
      <xdr:spPr>
        <a:xfrm>
          <a:off x="14592300" y="1006068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24638</xdr:rowOff>
    </xdr:from>
    <xdr:to>
      <xdr:col>72</xdr:col>
      <xdr:colOff>38100</xdr:colOff>
      <xdr:row>58</xdr:row>
      <xdr:rowOff>126238</xdr:rowOff>
    </xdr:to>
    <xdr:sp macro="" textlink="">
      <xdr:nvSpPr>
        <xdr:cNvPr id="490" name="楕円 489">
          <a:extLst>
            <a:ext uri="{FF2B5EF4-FFF2-40B4-BE49-F238E27FC236}">
              <a16:creationId xmlns:a16="http://schemas.microsoft.com/office/drawing/2014/main" id="{72DA7B15-F044-40A0-BC18-5D3794DFB44B}"/>
            </a:ext>
          </a:extLst>
        </xdr:cNvPr>
        <xdr:cNvSpPr/>
      </xdr:nvSpPr>
      <xdr:spPr>
        <a:xfrm>
          <a:off x="13652500" y="996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75438</xdr:rowOff>
    </xdr:from>
    <xdr:to>
      <xdr:col>76</xdr:col>
      <xdr:colOff>114300</xdr:colOff>
      <xdr:row>58</xdr:row>
      <xdr:rowOff>116586</xdr:rowOff>
    </xdr:to>
    <xdr:cxnSp macro="">
      <xdr:nvCxnSpPr>
        <xdr:cNvPr id="491" name="直線コネクタ 490">
          <a:extLst>
            <a:ext uri="{FF2B5EF4-FFF2-40B4-BE49-F238E27FC236}">
              <a16:creationId xmlns:a16="http://schemas.microsoft.com/office/drawing/2014/main" id="{CAA30484-100B-4014-A2A8-F64FDFB556C7}"/>
            </a:ext>
          </a:extLst>
        </xdr:cNvPr>
        <xdr:cNvCxnSpPr/>
      </xdr:nvCxnSpPr>
      <xdr:spPr>
        <a:xfrm>
          <a:off x="13703300" y="1001953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13208</xdr:rowOff>
    </xdr:from>
    <xdr:to>
      <xdr:col>67</xdr:col>
      <xdr:colOff>101600</xdr:colOff>
      <xdr:row>58</xdr:row>
      <xdr:rowOff>114808</xdr:rowOff>
    </xdr:to>
    <xdr:sp macro="" textlink="">
      <xdr:nvSpPr>
        <xdr:cNvPr id="492" name="楕円 491">
          <a:extLst>
            <a:ext uri="{FF2B5EF4-FFF2-40B4-BE49-F238E27FC236}">
              <a16:creationId xmlns:a16="http://schemas.microsoft.com/office/drawing/2014/main" id="{B7C54F9E-915C-41F6-BCFC-B0D915F93ED3}"/>
            </a:ext>
          </a:extLst>
        </xdr:cNvPr>
        <xdr:cNvSpPr/>
      </xdr:nvSpPr>
      <xdr:spPr>
        <a:xfrm>
          <a:off x="12763500" y="995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64008</xdr:rowOff>
    </xdr:from>
    <xdr:to>
      <xdr:col>71</xdr:col>
      <xdr:colOff>177800</xdr:colOff>
      <xdr:row>58</xdr:row>
      <xdr:rowOff>75438</xdr:rowOff>
    </xdr:to>
    <xdr:cxnSp macro="">
      <xdr:nvCxnSpPr>
        <xdr:cNvPr id="493" name="直線コネクタ 492">
          <a:extLst>
            <a:ext uri="{FF2B5EF4-FFF2-40B4-BE49-F238E27FC236}">
              <a16:creationId xmlns:a16="http://schemas.microsoft.com/office/drawing/2014/main" id="{85BA30EA-7993-4D3D-A77D-CBE26153171F}"/>
            </a:ext>
          </a:extLst>
        </xdr:cNvPr>
        <xdr:cNvCxnSpPr/>
      </xdr:nvCxnSpPr>
      <xdr:spPr>
        <a:xfrm>
          <a:off x="12814300" y="1000810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126509</xdr:rowOff>
    </xdr:from>
    <xdr:ext cx="405111" cy="259045"/>
    <xdr:sp macro="" textlink="">
      <xdr:nvSpPr>
        <xdr:cNvPr id="494" name="n_1aveValue【学校施設】&#10;有形固定資産減価償却率">
          <a:extLst>
            <a:ext uri="{FF2B5EF4-FFF2-40B4-BE49-F238E27FC236}">
              <a16:creationId xmlns:a16="http://schemas.microsoft.com/office/drawing/2014/main" id="{DDF92C0B-7D2E-411E-8E69-13761216A86D}"/>
            </a:ext>
          </a:extLst>
        </xdr:cNvPr>
        <xdr:cNvSpPr txBox="1"/>
      </xdr:nvSpPr>
      <xdr:spPr>
        <a:xfrm>
          <a:off x="15266044" y="1024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147083</xdr:rowOff>
    </xdr:from>
    <xdr:ext cx="405111" cy="259045"/>
    <xdr:sp macro="" textlink="">
      <xdr:nvSpPr>
        <xdr:cNvPr id="495" name="n_2aveValue【学校施設】&#10;有形固定資産減価償却率">
          <a:extLst>
            <a:ext uri="{FF2B5EF4-FFF2-40B4-BE49-F238E27FC236}">
              <a16:creationId xmlns:a16="http://schemas.microsoft.com/office/drawing/2014/main" id="{FAD5EC27-4F25-4CF9-832E-36D657897259}"/>
            </a:ext>
          </a:extLst>
        </xdr:cNvPr>
        <xdr:cNvSpPr txBox="1"/>
      </xdr:nvSpPr>
      <xdr:spPr>
        <a:xfrm>
          <a:off x="14389744" y="1026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115079</xdr:rowOff>
    </xdr:from>
    <xdr:ext cx="405111" cy="259045"/>
    <xdr:sp macro="" textlink="">
      <xdr:nvSpPr>
        <xdr:cNvPr id="496" name="n_3aveValue【学校施設】&#10;有形固定資産減価償却率">
          <a:extLst>
            <a:ext uri="{FF2B5EF4-FFF2-40B4-BE49-F238E27FC236}">
              <a16:creationId xmlns:a16="http://schemas.microsoft.com/office/drawing/2014/main" id="{4FFE2505-1410-48B7-B16F-98991880169D}"/>
            </a:ext>
          </a:extLst>
        </xdr:cNvPr>
        <xdr:cNvSpPr txBox="1"/>
      </xdr:nvSpPr>
      <xdr:spPr>
        <a:xfrm>
          <a:off x="13500744" y="102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103649</xdr:rowOff>
    </xdr:from>
    <xdr:ext cx="405111" cy="259045"/>
    <xdr:sp macro="" textlink="">
      <xdr:nvSpPr>
        <xdr:cNvPr id="497" name="n_4aveValue【学校施設】&#10;有形固定資産減価償却率">
          <a:extLst>
            <a:ext uri="{FF2B5EF4-FFF2-40B4-BE49-F238E27FC236}">
              <a16:creationId xmlns:a16="http://schemas.microsoft.com/office/drawing/2014/main" id="{B36B3E45-61B6-4D50-98A6-5ABB74657D2F}"/>
            </a:ext>
          </a:extLst>
        </xdr:cNvPr>
        <xdr:cNvSpPr txBox="1"/>
      </xdr:nvSpPr>
      <xdr:spPr>
        <a:xfrm>
          <a:off x="12611744" y="1021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14749</xdr:rowOff>
    </xdr:from>
    <xdr:ext cx="405111" cy="259045"/>
    <xdr:sp macro="" textlink="">
      <xdr:nvSpPr>
        <xdr:cNvPr id="498" name="n_1mainValue【学校施設】&#10;有形固定資産減価償却率">
          <a:extLst>
            <a:ext uri="{FF2B5EF4-FFF2-40B4-BE49-F238E27FC236}">
              <a16:creationId xmlns:a16="http://schemas.microsoft.com/office/drawing/2014/main" id="{5838F359-1DD9-4F7D-9A5B-E09A1BA18EC2}"/>
            </a:ext>
          </a:extLst>
        </xdr:cNvPr>
        <xdr:cNvSpPr txBox="1"/>
      </xdr:nvSpPr>
      <xdr:spPr>
        <a:xfrm>
          <a:off x="152660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12463</xdr:rowOff>
    </xdr:from>
    <xdr:ext cx="405111" cy="259045"/>
    <xdr:sp macro="" textlink="">
      <xdr:nvSpPr>
        <xdr:cNvPr id="499" name="n_2mainValue【学校施設】&#10;有形固定資産減価償却率">
          <a:extLst>
            <a:ext uri="{FF2B5EF4-FFF2-40B4-BE49-F238E27FC236}">
              <a16:creationId xmlns:a16="http://schemas.microsoft.com/office/drawing/2014/main" id="{32C24331-9E93-4132-9E84-4F2CEC784033}"/>
            </a:ext>
          </a:extLst>
        </xdr:cNvPr>
        <xdr:cNvSpPr txBox="1"/>
      </xdr:nvSpPr>
      <xdr:spPr>
        <a:xfrm>
          <a:off x="14389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142765</xdr:rowOff>
    </xdr:from>
    <xdr:ext cx="405111" cy="259045"/>
    <xdr:sp macro="" textlink="">
      <xdr:nvSpPr>
        <xdr:cNvPr id="500" name="n_3mainValue【学校施設】&#10;有形固定資産減価償却率">
          <a:extLst>
            <a:ext uri="{FF2B5EF4-FFF2-40B4-BE49-F238E27FC236}">
              <a16:creationId xmlns:a16="http://schemas.microsoft.com/office/drawing/2014/main" id="{669118C4-245A-4343-AE96-0C424C16290C}"/>
            </a:ext>
          </a:extLst>
        </xdr:cNvPr>
        <xdr:cNvSpPr txBox="1"/>
      </xdr:nvSpPr>
      <xdr:spPr>
        <a:xfrm>
          <a:off x="13500744" y="974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131335</xdr:rowOff>
    </xdr:from>
    <xdr:ext cx="405111" cy="259045"/>
    <xdr:sp macro="" textlink="">
      <xdr:nvSpPr>
        <xdr:cNvPr id="501" name="n_4mainValue【学校施設】&#10;有形固定資産減価償却率">
          <a:extLst>
            <a:ext uri="{FF2B5EF4-FFF2-40B4-BE49-F238E27FC236}">
              <a16:creationId xmlns:a16="http://schemas.microsoft.com/office/drawing/2014/main" id="{348E2988-28D6-4CF3-9F0E-7E6667A6B22F}"/>
            </a:ext>
          </a:extLst>
        </xdr:cNvPr>
        <xdr:cNvSpPr txBox="1"/>
      </xdr:nvSpPr>
      <xdr:spPr>
        <a:xfrm>
          <a:off x="12611744" y="973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2" name="正方形/長方形 501">
          <a:extLst>
            <a:ext uri="{FF2B5EF4-FFF2-40B4-BE49-F238E27FC236}">
              <a16:creationId xmlns:a16="http://schemas.microsoft.com/office/drawing/2014/main" id="{22AED5D2-F353-45D9-BB87-211691EB33A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3" name="正方形/長方形 502">
          <a:extLst>
            <a:ext uri="{FF2B5EF4-FFF2-40B4-BE49-F238E27FC236}">
              <a16:creationId xmlns:a16="http://schemas.microsoft.com/office/drawing/2014/main" id="{07B0146D-957E-46B6-AFC1-F9543E6D28D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4" name="正方形/長方形 503">
          <a:extLst>
            <a:ext uri="{FF2B5EF4-FFF2-40B4-BE49-F238E27FC236}">
              <a16:creationId xmlns:a16="http://schemas.microsoft.com/office/drawing/2014/main" id="{B938C103-DD9E-44A9-B424-A8B1A2BADD4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5" name="正方形/長方形 504">
          <a:extLst>
            <a:ext uri="{FF2B5EF4-FFF2-40B4-BE49-F238E27FC236}">
              <a16:creationId xmlns:a16="http://schemas.microsoft.com/office/drawing/2014/main" id="{D4824482-B52E-44BC-BE35-AE45DFA4AAE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6" name="正方形/長方形 505">
          <a:extLst>
            <a:ext uri="{FF2B5EF4-FFF2-40B4-BE49-F238E27FC236}">
              <a16:creationId xmlns:a16="http://schemas.microsoft.com/office/drawing/2014/main" id="{84E1ADB9-92ED-43E9-926C-7E6345B1BE2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7" name="正方形/長方形 506">
          <a:extLst>
            <a:ext uri="{FF2B5EF4-FFF2-40B4-BE49-F238E27FC236}">
              <a16:creationId xmlns:a16="http://schemas.microsoft.com/office/drawing/2014/main" id="{F58B46AD-FB63-4239-B1B8-35257664085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8" name="正方形/長方形 507">
          <a:extLst>
            <a:ext uri="{FF2B5EF4-FFF2-40B4-BE49-F238E27FC236}">
              <a16:creationId xmlns:a16="http://schemas.microsoft.com/office/drawing/2014/main" id="{0530E57D-597E-4F96-BBC4-57541D29190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9" name="正方形/長方形 508">
          <a:extLst>
            <a:ext uri="{FF2B5EF4-FFF2-40B4-BE49-F238E27FC236}">
              <a16:creationId xmlns:a16="http://schemas.microsoft.com/office/drawing/2014/main" id="{4165F681-DF60-4EB3-937D-B3E4E388909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0" name="テキスト ボックス 509">
          <a:extLst>
            <a:ext uri="{FF2B5EF4-FFF2-40B4-BE49-F238E27FC236}">
              <a16:creationId xmlns:a16="http://schemas.microsoft.com/office/drawing/2014/main" id="{A6BEF9A3-69BE-496D-BC8A-55683320F27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1" name="直線コネクタ 510">
          <a:extLst>
            <a:ext uri="{FF2B5EF4-FFF2-40B4-BE49-F238E27FC236}">
              <a16:creationId xmlns:a16="http://schemas.microsoft.com/office/drawing/2014/main" id="{62539723-BA65-4EAF-A6B0-F510B6DCFA3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2" name="テキスト ボックス 511">
          <a:extLst>
            <a:ext uri="{FF2B5EF4-FFF2-40B4-BE49-F238E27FC236}">
              <a16:creationId xmlns:a16="http://schemas.microsoft.com/office/drawing/2014/main" id="{8302AFDE-2AB0-4632-BD0F-9B483383FC7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13" name="直線コネクタ 512">
          <a:extLst>
            <a:ext uri="{FF2B5EF4-FFF2-40B4-BE49-F238E27FC236}">
              <a16:creationId xmlns:a16="http://schemas.microsoft.com/office/drawing/2014/main" id="{C5E843DA-4EE3-4A76-A390-A91F18F896C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4" name="テキスト ボックス 513">
          <a:extLst>
            <a:ext uri="{FF2B5EF4-FFF2-40B4-BE49-F238E27FC236}">
              <a16:creationId xmlns:a16="http://schemas.microsoft.com/office/drawing/2014/main" id="{16BE210F-1F24-43C3-B837-2FB3FACAB9E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5" name="直線コネクタ 514">
          <a:extLst>
            <a:ext uri="{FF2B5EF4-FFF2-40B4-BE49-F238E27FC236}">
              <a16:creationId xmlns:a16="http://schemas.microsoft.com/office/drawing/2014/main" id="{3ACB3001-7F81-4B83-90EE-19F536F957E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6" name="テキスト ボックス 515">
          <a:extLst>
            <a:ext uri="{FF2B5EF4-FFF2-40B4-BE49-F238E27FC236}">
              <a16:creationId xmlns:a16="http://schemas.microsoft.com/office/drawing/2014/main" id="{676AA252-1A08-41D7-ABE8-7E70ACF8B92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7" name="直線コネクタ 516">
          <a:extLst>
            <a:ext uri="{FF2B5EF4-FFF2-40B4-BE49-F238E27FC236}">
              <a16:creationId xmlns:a16="http://schemas.microsoft.com/office/drawing/2014/main" id="{ECBA0738-1026-45A8-B04A-1D67E234ACC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8" name="テキスト ボックス 517">
          <a:extLst>
            <a:ext uri="{FF2B5EF4-FFF2-40B4-BE49-F238E27FC236}">
              <a16:creationId xmlns:a16="http://schemas.microsoft.com/office/drawing/2014/main" id="{45A44E3E-7EF2-40AE-8088-AD7C0737F75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9" name="直線コネクタ 518">
          <a:extLst>
            <a:ext uri="{FF2B5EF4-FFF2-40B4-BE49-F238E27FC236}">
              <a16:creationId xmlns:a16="http://schemas.microsoft.com/office/drawing/2014/main" id="{B1B6DFB9-9C4E-40F6-ACD5-F18C637D0F0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0" name="テキスト ボックス 519">
          <a:extLst>
            <a:ext uri="{FF2B5EF4-FFF2-40B4-BE49-F238E27FC236}">
              <a16:creationId xmlns:a16="http://schemas.microsoft.com/office/drawing/2014/main" id="{F1ADAD14-ED49-40FB-8F68-2CDAB966642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1" name="直線コネクタ 520">
          <a:extLst>
            <a:ext uri="{FF2B5EF4-FFF2-40B4-BE49-F238E27FC236}">
              <a16:creationId xmlns:a16="http://schemas.microsoft.com/office/drawing/2014/main" id="{DA3D370A-7313-4981-96F5-DD7ADCFA946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2" name="テキスト ボックス 521">
          <a:extLst>
            <a:ext uri="{FF2B5EF4-FFF2-40B4-BE49-F238E27FC236}">
              <a16:creationId xmlns:a16="http://schemas.microsoft.com/office/drawing/2014/main" id="{ABD9FB0F-BADF-4938-A553-6F7958EFB4BE}"/>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3" name="直線コネクタ 522">
          <a:extLst>
            <a:ext uri="{FF2B5EF4-FFF2-40B4-BE49-F238E27FC236}">
              <a16:creationId xmlns:a16="http://schemas.microsoft.com/office/drawing/2014/main" id="{2003E38F-1C05-4D10-8AED-692E674DB74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4" name="テキスト ボックス 523">
          <a:extLst>
            <a:ext uri="{FF2B5EF4-FFF2-40B4-BE49-F238E27FC236}">
              <a16:creationId xmlns:a16="http://schemas.microsoft.com/office/drawing/2014/main" id="{5819A1FE-B8EF-4384-8F33-003D99DA5FA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5" name="【学校施設】&#10;一人当たり面積グラフ枠">
          <a:extLst>
            <a:ext uri="{FF2B5EF4-FFF2-40B4-BE49-F238E27FC236}">
              <a16:creationId xmlns:a16="http://schemas.microsoft.com/office/drawing/2014/main" id="{FB3FE330-4AC9-4B71-8E43-39AE12FF1C8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133731</xdr:rowOff>
    </xdr:to>
    <xdr:cxnSp macro="">
      <xdr:nvCxnSpPr>
        <xdr:cNvPr id="526" name="直線コネクタ 525">
          <a:extLst>
            <a:ext uri="{FF2B5EF4-FFF2-40B4-BE49-F238E27FC236}">
              <a16:creationId xmlns:a16="http://schemas.microsoft.com/office/drawing/2014/main" id="{B386C521-2BA6-4C1B-A06D-D21E648099B8}"/>
            </a:ext>
          </a:extLst>
        </xdr:cNvPr>
        <xdr:cNvCxnSpPr/>
      </xdr:nvCxnSpPr>
      <xdr:spPr>
        <a:xfrm flipV="1">
          <a:off x="22160864" y="9745218"/>
          <a:ext cx="0" cy="136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137558</xdr:rowOff>
    </xdr:from>
    <xdr:ext cx="469744" cy="259045"/>
    <xdr:sp macro="" textlink="">
      <xdr:nvSpPr>
        <xdr:cNvPr id="527" name="【学校施設】&#10;一人当たり面積最小値テキスト">
          <a:extLst>
            <a:ext uri="{FF2B5EF4-FFF2-40B4-BE49-F238E27FC236}">
              <a16:creationId xmlns:a16="http://schemas.microsoft.com/office/drawing/2014/main" id="{E60AD0D3-4EE2-4EF6-8192-7792FC7A4E77}"/>
            </a:ext>
          </a:extLst>
        </xdr:cNvPr>
        <xdr:cNvSpPr txBox="1"/>
      </xdr:nvSpPr>
      <xdr:spPr>
        <a:xfrm>
          <a:off x="22199600" y="1111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133731</xdr:rowOff>
    </xdr:from>
    <xdr:to>
      <xdr:col>116</xdr:col>
      <xdr:colOff>152400</xdr:colOff>
      <xdr:row>64</xdr:row>
      <xdr:rowOff>133731</xdr:rowOff>
    </xdr:to>
    <xdr:cxnSp macro="">
      <xdr:nvCxnSpPr>
        <xdr:cNvPr id="528" name="直線コネクタ 527">
          <a:extLst>
            <a:ext uri="{FF2B5EF4-FFF2-40B4-BE49-F238E27FC236}">
              <a16:creationId xmlns:a16="http://schemas.microsoft.com/office/drawing/2014/main" id="{66E55AFC-78BC-401B-8C8D-EE5BC430D756}"/>
            </a:ext>
          </a:extLst>
        </xdr:cNvPr>
        <xdr:cNvCxnSpPr/>
      </xdr:nvCxnSpPr>
      <xdr:spPr>
        <a:xfrm>
          <a:off x="22072600" y="11106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529" name="【学校施設】&#10;一人当たり面積最大値テキスト">
          <a:extLst>
            <a:ext uri="{FF2B5EF4-FFF2-40B4-BE49-F238E27FC236}">
              <a16:creationId xmlns:a16="http://schemas.microsoft.com/office/drawing/2014/main" id="{7BF819CB-3474-4E3B-BDDF-3C3D1BF83784}"/>
            </a:ext>
          </a:extLst>
        </xdr:cNvPr>
        <xdr:cNvSpPr txBox="1"/>
      </xdr:nvSpPr>
      <xdr:spPr>
        <a:xfrm>
          <a:off x="22199600" y="952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530" name="直線コネクタ 529">
          <a:extLst>
            <a:ext uri="{FF2B5EF4-FFF2-40B4-BE49-F238E27FC236}">
              <a16:creationId xmlns:a16="http://schemas.microsoft.com/office/drawing/2014/main" id="{FC41E1C3-0796-4DB7-90AD-43CCC8CE4E44}"/>
            </a:ext>
          </a:extLst>
        </xdr:cNvPr>
        <xdr:cNvCxnSpPr/>
      </xdr:nvCxnSpPr>
      <xdr:spPr>
        <a:xfrm>
          <a:off x="22072600" y="974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128668</xdr:rowOff>
    </xdr:from>
    <xdr:ext cx="469744" cy="259045"/>
    <xdr:sp macro="" textlink="">
      <xdr:nvSpPr>
        <xdr:cNvPr id="531" name="【学校施設】&#10;一人当たり面積平均値テキスト">
          <a:extLst>
            <a:ext uri="{FF2B5EF4-FFF2-40B4-BE49-F238E27FC236}">
              <a16:creationId xmlns:a16="http://schemas.microsoft.com/office/drawing/2014/main" id="{883144BD-C87F-4D0F-AB05-ADB9352C9D7A}"/>
            </a:ext>
          </a:extLst>
        </xdr:cNvPr>
        <xdr:cNvSpPr txBox="1"/>
      </xdr:nvSpPr>
      <xdr:spPr>
        <a:xfrm>
          <a:off x="22199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105791</xdr:rowOff>
    </xdr:from>
    <xdr:to>
      <xdr:col>116</xdr:col>
      <xdr:colOff>114300</xdr:colOff>
      <xdr:row>64</xdr:row>
      <xdr:rowOff>35941</xdr:rowOff>
    </xdr:to>
    <xdr:sp macro="" textlink="">
      <xdr:nvSpPr>
        <xdr:cNvPr id="532" name="フローチャート: 判断 531">
          <a:extLst>
            <a:ext uri="{FF2B5EF4-FFF2-40B4-BE49-F238E27FC236}">
              <a16:creationId xmlns:a16="http://schemas.microsoft.com/office/drawing/2014/main" id="{5BAE59F0-200F-4015-B7A4-88DF84F32F6B}"/>
            </a:ext>
          </a:extLst>
        </xdr:cNvPr>
        <xdr:cNvSpPr/>
      </xdr:nvSpPr>
      <xdr:spPr>
        <a:xfrm>
          <a:off x="22110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97409</xdr:rowOff>
    </xdr:from>
    <xdr:to>
      <xdr:col>112</xdr:col>
      <xdr:colOff>38100</xdr:colOff>
      <xdr:row>64</xdr:row>
      <xdr:rowOff>27559</xdr:rowOff>
    </xdr:to>
    <xdr:sp macro="" textlink="">
      <xdr:nvSpPr>
        <xdr:cNvPr id="533" name="フローチャート: 判断 532">
          <a:extLst>
            <a:ext uri="{FF2B5EF4-FFF2-40B4-BE49-F238E27FC236}">
              <a16:creationId xmlns:a16="http://schemas.microsoft.com/office/drawing/2014/main" id="{1C2A589B-D193-4F2E-9266-AB8E2565E46E}"/>
            </a:ext>
          </a:extLst>
        </xdr:cNvPr>
        <xdr:cNvSpPr/>
      </xdr:nvSpPr>
      <xdr:spPr>
        <a:xfrm>
          <a:off x="21272500" y="1089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96647</xdr:rowOff>
    </xdr:from>
    <xdr:to>
      <xdr:col>107</xdr:col>
      <xdr:colOff>101600</xdr:colOff>
      <xdr:row>64</xdr:row>
      <xdr:rowOff>26797</xdr:rowOff>
    </xdr:to>
    <xdr:sp macro="" textlink="">
      <xdr:nvSpPr>
        <xdr:cNvPr id="534" name="フローチャート: 判断 533">
          <a:extLst>
            <a:ext uri="{FF2B5EF4-FFF2-40B4-BE49-F238E27FC236}">
              <a16:creationId xmlns:a16="http://schemas.microsoft.com/office/drawing/2014/main" id="{AC6648ED-CD7C-4BB8-A27A-1FF32AF9642A}"/>
            </a:ext>
          </a:extLst>
        </xdr:cNvPr>
        <xdr:cNvSpPr/>
      </xdr:nvSpPr>
      <xdr:spPr>
        <a:xfrm>
          <a:off x="20383500" y="1089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89408</xdr:rowOff>
    </xdr:from>
    <xdr:to>
      <xdr:col>102</xdr:col>
      <xdr:colOff>165100</xdr:colOff>
      <xdr:row>64</xdr:row>
      <xdr:rowOff>19558</xdr:rowOff>
    </xdr:to>
    <xdr:sp macro="" textlink="">
      <xdr:nvSpPr>
        <xdr:cNvPr id="535" name="フローチャート: 判断 534">
          <a:extLst>
            <a:ext uri="{FF2B5EF4-FFF2-40B4-BE49-F238E27FC236}">
              <a16:creationId xmlns:a16="http://schemas.microsoft.com/office/drawing/2014/main" id="{C3051115-8A40-4DF7-A384-86F02FC4905B}"/>
            </a:ext>
          </a:extLst>
        </xdr:cNvPr>
        <xdr:cNvSpPr/>
      </xdr:nvSpPr>
      <xdr:spPr>
        <a:xfrm>
          <a:off x="19494500" y="1089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94361</xdr:rowOff>
    </xdr:from>
    <xdr:to>
      <xdr:col>98</xdr:col>
      <xdr:colOff>38100</xdr:colOff>
      <xdr:row>64</xdr:row>
      <xdr:rowOff>24511</xdr:rowOff>
    </xdr:to>
    <xdr:sp macro="" textlink="">
      <xdr:nvSpPr>
        <xdr:cNvPr id="536" name="フローチャート: 判断 535">
          <a:extLst>
            <a:ext uri="{FF2B5EF4-FFF2-40B4-BE49-F238E27FC236}">
              <a16:creationId xmlns:a16="http://schemas.microsoft.com/office/drawing/2014/main" id="{82261751-C90B-4653-9E48-068C7C534227}"/>
            </a:ext>
          </a:extLst>
        </xdr:cNvPr>
        <xdr:cNvSpPr/>
      </xdr:nvSpPr>
      <xdr:spPr>
        <a:xfrm>
          <a:off x="18605500" y="108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D53B252B-0F36-4A39-A98B-71AC1E2DBDA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D277AD1A-CC1F-475E-8B0B-84A9D172E77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F708C701-56A8-4103-B731-5FF7E541EE3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5806D645-49E4-4F57-A68F-2A51059BE37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76E89D22-3177-42D8-BDD5-7602091E4F8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150368</xdr:rowOff>
    </xdr:from>
    <xdr:to>
      <xdr:col>116</xdr:col>
      <xdr:colOff>114300</xdr:colOff>
      <xdr:row>64</xdr:row>
      <xdr:rowOff>80518</xdr:rowOff>
    </xdr:to>
    <xdr:sp macro="" textlink="">
      <xdr:nvSpPr>
        <xdr:cNvPr id="542" name="楕円 541">
          <a:extLst>
            <a:ext uri="{FF2B5EF4-FFF2-40B4-BE49-F238E27FC236}">
              <a16:creationId xmlns:a16="http://schemas.microsoft.com/office/drawing/2014/main" id="{737C9C35-0B22-407A-8ACE-D00A777C616A}"/>
            </a:ext>
          </a:extLst>
        </xdr:cNvPr>
        <xdr:cNvSpPr/>
      </xdr:nvSpPr>
      <xdr:spPr>
        <a:xfrm>
          <a:off x="221107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84218</xdr:rowOff>
    </xdr:from>
    <xdr:ext cx="469744" cy="259045"/>
    <xdr:sp macro="" textlink="">
      <xdr:nvSpPr>
        <xdr:cNvPr id="543" name="【学校施設】&#10;一人当たり面積該当値テキスト">
          <a:extLst>
            <a:ext uri="{FF2B5EF4-FFF2-40B4-BE49-F238E27FC236}">
              <a16:creationId xmlns:a16="http://schemas.microsoft.com/office/drawing/2014/main" id="{4B2FDBA9-FDA4-4387-87A7-D2A9D7948D4B}"/>
            </a:ext>
          </a:extLst>
        </xdr:cNvPr>
        <xdr:cNvSpPr txBox="1"/>
      </xdr:nvSpPr>
      <xdr:spPr>
        <a:xfrm>
          <a:off x="22199600" y="1088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159893</xdr:rowOff>
    </xdr:from>
    <xdr:to>
      <xdr:col>112</xdr:col>
      <xdr:colOff>38100</xdr:colOff>
      <xdr:row>64</xdr:row>
      <xdr:rowOff>90043</xdr:rowOff>
    </xdr:to>
    <xdr:sp macro="" textlink="">
      <xdr:nvSpPr>
        <xdr:cNvPr id="544" name="楕円 543">
          <a:extLst>
            <a:ext uri="{FF2B5EF4-FFF2-40B4-BE49-F238E27FC236}">
              <a16:creationId xmlns:a16="http://schemas.microsoft.com/office/drawing/2014/main" id="{4C39E6A6-4022-4818-B4A9-AAA3BDCEB6CF}"/>
            </a:ext>
          </a:extLst>
        </xdr:cNvPr>
        <xdr:cNvSpPr/>
      </xdr:nvSpPr>
      <xdr:spPr>
        <a:xfrm>
          <a:off x="21272500" y="1096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29718</xdr:rowOff>
    </xdr:from>
    <xdr:to>
      <xdr:col>116</xdr:col>
      <xdr:colOff>63500</xdr:colOff>
      <xdr:row>64</xdr:row>
      <xdr:rowOff>39243</xdr:rowOff>
    </xdr:to>
    <xdr:cxnSp macro="">
      <xdr:nvCxnSpPr>
        <xdr:cNvPr id="545" name="直線コネクタ 544">
          <a:extLst>
            <a:ext uri="{FF2B5EF4-FFF2-40B4-BE49-F238E27FC236}">
              <a16:creationId xmlns:a16="http://schemas.microsoft.com/office/drawing/2014/main" id="{8A569D6A-A704-4B06-9920-2B139C32A928}"/>
            </a:ext>
          </a:extLst>
        </xdr:cNvPr>
        <xdr:cNvCxnSpPr/>
      </xdr:nvCxnSpPr>
      <xdr:spPr>
        <a:xfrm flipV="1">
          <a:off x="21323300" y="11002518"/>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159512</xdr:rowOff>
    </xdr:from>
    <xdr:to>
      <xdr:col>107</xdr:col>
      <xdr:colOff>101600</xdr:colOff>
      <xdr:row>64</xdr:row>
      <xdr:rowOff>89662</xdr:rowOff>
    </xdr:to>
    <xdr:sp macro="" textlink="">
      <xdr:nvSpPr>
        <xdr:cNvPr id="546" name="楕円 545">
          <a:extLst>
            <a:ext uri="{FF2B5EF4-FFF2-40B4-BE49-F238E27FC236}">
              <a16:creationId xmlns:a16="http://schemas.microsoft.com/office/drawing/2014/main" id="{6ABB1681-3339-4296-AA71-BEB6F5BB3B77}"/>
            </a:ext>
          </a:extLst>
        </xdr:cNvPr>
        <xdr:cNvSpPr/>
      </xdr:nvSpPr>
      <xdr:spPr>
        <a:xfrm>
          <a:off x="20383500" y="1096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38862</xdr:rowOff>
    </xdr:from>
    <xdr:to>
      <xdr:col>111</xdr:col>
      <xdr:colOff>177800</xdr:colOff>
      <xdr:row>64</xdr:row>
      <xdr:rowOff>39243</xdr:rowOff>
    </xdr:to>
    <xdr:cxnSp macro="">
      <xdr:nvCxnSpPr>
        <xdr:cNvPr id="547" name="直線コネクタ 546">
          <a:extLst>
            <a:ext uri="{FF2B5EF4-FFF2-40B4-BE49-F238E27FC236}">
              <a16:creationId xmlns:a16="http://schemas.microsoft.com/office/drawing/2014/main" id="{66C77BBF-2B2F-4920-A231-ACD69584116F}"/>
            </a:ext>
          </a:extLst>
        </xdr:cNvPr>
        <xdr:cNvCxnSpPr/>
      </xdr:nvCxnSpPr>
      <xdr:spPr>
        <a:xfrm>
          <a:off x="20434300" y="1101166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151892</xdr:rowOff>
    </xdr:from>
    <xdr:to>
      <xdr:col>102</xdr:col>
      <xdr:colOff>165100</xdr:colOff>
      <xdr:row>64</xdr:row>
      <xdr:rowOff>82042</xdr:rowOff>
    </xdr:to>
    <xdr:sp macro="" textlink="">
      <xdr:nvSpPr>
        <xdr:cNvPr id="548" name="楕円 547">
          <a:extLst>
            <a:ext uri="{FF2B5EF4-FFF2-40B4-BE49-F238E27FC236}">
              <a16:creationId xmlns:a16="http://schemas.microsoft.com/office/drawing/2014/main" id="{F8E364B5-6291-4978-90D2-630B0BDDB3D8}"/>
            </a:ext>
          </a:extLst>
        </xdr:cNvPr>
        <xdr:cNvSpPr/>
      </xdr:nvSpPr>
      <xdr:spPr>
        <a:xfrm>
          <a:off x="19494500" y="1095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31242</xdr:rowOff>
    </xdr:from>
    <xdr:to>
      <xdr:col>107</xdr:col>
      <xdr:colOff>50800</xdr:colOff>
      <xdr:row>64</xdr:row>
      <xdr:rowOff>38862</xdr:rowOff>
    </xdr:to>
    <xdr:cxnSp macro="">
      <xdr:nvCxnSpPr>
        <xdr:cNvPr id="549" name="直線コネクタ 548">
          <a:extLst>
            <a:ext uri="{FF2B5EF4-FFF2-40B4-BE49-F238E27FC236}">
              <a16:creationId xmlns:a16="http://schemas.microsoft.com/office/drawing/2014/main" id="{38B7B3F2-42B0-4181-8F43-7295DE9ED5EF}"/>
            </a:ext>
          </a:extLst>
        </xdr:cNvPr>
        <xdr:cNvCxnSpPr/>
      </xdr:nvCxnSpPr>
      <xdr:spPr>
        <a:xfrm>
          <a:off x="19545300" y="1100404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149225</xdr:rowOff>
    </xdr:from>
    <xdr:to>
      <xdr:col>98</xdr:col>
      <xdr:colOff>38100</xdr:colOff>
      <xdr:row>64</xdr:row>
      <xdr:rowOff>79375</xdr:rowOff>
    </xdr:to>
    <xdr:sp macro="" textlink="">
      <xdr:nvSpPr>
        <xdr:cNvPr id="550" name="楕円 549">
          <a:extLst>
            <a:ext uri="{FF2B5EF4-FFF2-40B4-BE49-F238E27FC236}">
              <a16:creationId xmlns:a16="http://schemas.microsoft.com/office/drawing/2014/main" id="{176B64EB-179F-4B01-BB30-7F3E9E3E91A3}"/>
            </a:ext>
          </a:extLst>
        </xdr:cNvPr>
        <xdr:cNvSpPr/>
      </xdr:nvSpPr>
      <xdr:spPr>
        <a:xfrm>
          <a:off x="18605500" y="109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28575</xdr:rowOff>
    </xdr:from>
    <xdr:to>
      <xdr:col>102</xdr:col>
      <xdr:colOff>114300</xdr:colOff>
      <xdr:row>64</xdr:row>
      <xdr:rowOff>31242</xdr:rowOff>
    </xdr:to>
    <xdr:cxnSp macro="">
      <xdr:nvCxnSpPr>
        <xdr:cNvPr id="551" name="直線コネクタ 550">
          <a:extLst>
            <a:ext uri="{FF2B5EF4-FFF2-40B4-BE49-F238E27FC236}">
              <a16:creationId xmlns:a16="http://schemas.microsoft.com/office/drawing/2014/main" id="{FD73E570-9533-4CD6-9F78-3E0FA7653996}"/>
            </a:ext>
          </a:extLst>
        </xdr:cNvPr>
        <xdr:cNvCxnSpPr/>
      </xdr:nvCxnSpPr>
      <xdr:spPr>
        <a:xfrm>
          <a:off x="18656300" y="11001375"/>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44086</xdr:rowOff>
    </xdr:from>
    <xdr:ext cx="469744" cy="259045"/>
    <xdr:sp macro="" textlink="">
      <xdr:nvSpPr>
        <xdr:cNvPr id="552" name="n_1aveValue【学校施設】&#10;一人当たり面積">
          <a:extLst>
            <a:ext uri="{FF2B5EF4-FFF2-40B4-BE49-F238E27FC236}">
              <a16:creationId xmlns:a16="http://schemas.microsoft.com/office/drawing/2014/main" id="{445F22C8-A301-43E6-884A-5DF7CCEF9B9A}"/>
            </a:ext>
          </a:extLst>
        </xdr:cNvPr>
        <xdr:cNvSpPr txBox="1"/>
      </xdr:nvSpPr>
      <xdr:spPr>
        <a:xfrm>
          <a:off x="21075727" y="1067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43324</xdr:rowOff>
    </xdr:from>
    <xdr:ext cx="469744" cy="259045"/>
    <xdr:sp macro="" textlink="">
      <xdr:nvSpPr>
        <xdr:cNvPr id="553" name="n_2aveValue【学校施設】&#10;一人当たり面積">
          <a:extLst>
            <a:ext uri="{FF2B5EF4-FFF2-40B4-BE49-F238E27FC236}">
              <a16:creationId xmlns:a16="http://schemas.microsoft.com/office/drawing/2014/main" id="{EC33FADB-CBBE-43FE-857E-5EA421049E59}"/>
            </a:ext>
          </a:extLst>
        </xdr:cNvPr>
        <xdr:cNvSpPr txBox="1"/>
      </xdr:nvSpPr>
      <xdr:spPr>
        <a:xfrm>
          <a:off x="20199427" y="1067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36085</xdr:rowOff>
    </xdr:from>
    <xdr:ext cx="469744" cy="259045"/>
    <xdr:sp macro="" textlink="">
      <xdr:nvSpPr>
        <xdr:cNvPr id="554" name="n_3aveValue【学校施設】&#10;一人当たり面積">
          <a:extLst>
            <a:ext uri="{FF2B5EF4-FFF2-40B4-BE49-F238E27FC236}">
              <a16:creationId xmlns:a16="http://schemas.microsoft.com/office/drawing/2014/main" id="{EAB5F6C1-2778-4A0D-804D-12AC545ED139}"/>
            </a:ext>
          </a:extLst>
        </xdr:cNvPr>
        <xdr:cNvSpPr txBox="1"/>
      </xdr:nvSpPr>
      <xdr:spPr>
        <a:xfrm>
          <a:off x="19310427" y="106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41038</xdr:rowOff>
    </xdr:from>
    <xdr:ext cx="469744" cy="259045"/>
    <xdr:sp macro="" textlink="">
      <xdr:nvSpPr>
        <xdr:cNvPr id="555" name="n_4aveValue【学校施設】&#10;一人当たり面積">
          <a:extLst>
            <a:ext uri="{FF2B5EF4-FFF2-40B4-BE49-F238E27FC236}">
              <a16:creationId xmlns:a16="http://schemas.microsoft.com/office/drawing/2014/main" id="{45305267-D798-440C-97A4-B66D200A5081}"/>
            </a:ext>
          </a:extLst>
        </xdr:cNvPr>
        <xdr:cNvSpPr txBox="1"/>
      </xdr:nvSpPr>
      <xdr:spPr>
        <a:xfrm>
          <a:off x="18421427" y="1067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81170</xdr:rowOff>
    </xdr:from>
    <xdr:ext cx="469744" cy="259045"/>
    <xdr:sp macro="" textlink="">
      <xdr:nvSpPr>
        <xdr:cNvPr id="556" name="n_1mainValue【学校施設】&#10;一人当たり面積">
          <a:extLst>
            <a:ext uri="{FF2B5EF4-FFF2-40B4-BE49-F238E27FC236}">
              <a16:creationId xmlns:a16="http://schemas.microsoft.com/office/drawing/2014/main" id="{D26D8DEE-364F-4339-A5F3-EA5BACF4EFD8}"/>
            </a:ext>
          </a:extLst>
        </xdr:cNvPr>
        <xdr:cNvSpPr txBox="1"/>
      </xdr:nvSpPr>
      <xdr:spPr>
        <a:xfrm>
          <a:off x="21075727" y="110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80789</xdr:rowOff>
    </xdr:from>
    <xdr:ext cx="469744" cy="259045"/>
    <xdr:sp macro="" textlink="">
      <xdr:nvSpPr>
        <xdr:cNvPr id="557" name="n_2mainValue【学校施設】&#10;一人当たり面積">
          <a:extLst>
            <a:ext uri="{FF2B5EF4-FFF2-40B4-BE49-F238E27FC236}">
              <a16:creationId xmlns:a16="http://schemas.microsoft.com/office/drawing/2014/main" id="{847E734B-7DD1-4C3B-97BD-45F0B7798902}"/>
            </a:ext>
          </a:extLst>
        </xdr:cNvPr>
        <xdr:cNvSpPr txBox="1"/>
      </xdr:nvSpPr>
      <xdr:spPr>
        <a:xfrm>
          <a:off x="20199427" y="1105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73169</xdr:rowOff>
    </xdr:from>
    <xdr:ext cx="469744" cy="259045"/>
    <xdr:sp macro="" textlink="">
      <xdr:nvSpPr>
        <xdr:cNvPr id="558" name="n_3mainValue【学校施設】&#10;一人当たり面積">
          <a:extLst>
            <a:ext uri="{FF2B5EF4-FFF2-40B4-BE49-F238E27FC236}">
              <a16:creationId xmlns:a16="http://schemas.microsoft.com/office/drawing/2014/main" id="{52A73E4F-B7BE-42B5-8E8D-830A9E5CAEB5}"/>
            </a:ext>
          </a:extLst>
        </xdr:cNvPr>
        <xdr:cNvSpPr txBox="1"/>
      </xdr:nvSpPr>
      <xdr:spPr>
        <a:xfrm>
          <a:off x="19310427"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70502</xdr:rowOff>
    </xdr:from>
    <xdr:ext cx="469744" cy="259045"/>
    <xdr:sp macro="" textlink="">
      <xdr:nvSpPr>
        <xdr:cNvPr id="559" name="n_4mainValue【学校施設】&#10;一人当たり面積">
          <a:extLst>
            <a:ext uri="{FF2B5EF4-FFF2-40B4-BE49-F238E27FC236}">
              <a16:creationId xmlns:a16="http://schemas.microsoft.com/office/drawing/2014/main" id="{7D70215C-59BA-4C1E-9AA7-D8C81FA60550}"/>
            </a:ext>
          </a:extLst>
        </xdr:cNvPr>
        <xdr:cNvSpPr txBox="1"/>
      </xdr:nvSpPr>
      <xdr:spPr>
        <a:xfrm>
          <a:off x="18421427" y="1104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0" name="正方形/長方形 559">
          <a:extLst>
            <a:ext uri="{FF2B5EF4-FFF2-40B4-BE49-F238E27FC236}">
              <a16:creationId xmlns:a16="http://schemas.microsoft.com/office/drawing/2014/main" id="{0FD011F5-FA71-41C2-98B7-F0EFD5B1938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1" name="正方形/長方形 560">
          <a:extLst>
            <a:ext uri="{FF2B5EF4-FFF2-40B4-BE49-F238E27FC236}">
              <a16:creationId xmlns:a16="http://schemas.microsoft.com/office/drawing/2014/main" id="{E27C13B9-0AB7-4B83-9A03-9280574EA38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2" name="正方形/長方形 561">
          <a:extLst>
            <a:ext uri="{FF2B5EF4-FFF2-40B4-BE49-F238E27FC236}">
              <a16:creationId xmlns:a16="http://schemas.microsoft.com/office/drawing/2014/main" id="{84EFE53B-7F33-431E-969A-793A18302F1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3" name="正方形/長方形 562">
          <a:extLst>
            <a:ext uri="{FF2B5EF4-FFF2-40B4-BE49-F238E27FC236}">
              <a16:creationId xmlns:a16="http://schemas.microsoft.com/office/drawing/2014/main" id="{7600CA55-7D60-4FC9-A658-9EED21B23CA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4" name="正方形/長方形 563">
          <a:extLst>
            <a:ext uri="{FF2B5EF4-FFF2-40B4-BE49-F238E27FC236}">
              <a16:creationId xmlns:a16="http://schemas.microsoft.com/office/drawing/2014/main" id="{DA1511F8-F615-40E4-BC69-287CED59E48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5" name="正方形/長方形 564">
          <a:extLst>
            <a:ext uri="{FF2B5EF4-FFF2-40B4-BE49-F238E27FC236}">
              <a16:creationId xmlns:a16="http://schemas.microsoft.com/office/drawing/2014/main" id="{CF43F00B-5E5A-4D29-8A63-DAF9E4ADC25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6" name="正方形/長方形 565">
          <a:extLst>
            <a:ext uri="{FF2B5EF4-FFF2-40B4-BE49-F238E27FC236}">
              <a16:creationId xmlns:a16="http://schemas.microsoft.com/office/drawing/2014/main" id="{74F0FE3B-6DCF-4556-BBFC-9A9699282A5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7" name="正方形/長方形 566">
          <a:extLst>
            <a:ext uri="{FF2B5EF4-FFF2-40B4-BE49-F238E27FC236}">
              <a16:creationId xmlns:a16="http://schemas.microsoft.com/office/drawing/2014/main" id="{56545954-BA4A-4FC9-A55E-92468677A21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8" name="テキスト ボックス 567">
          <a:extLst>
            <a:ext uri="{FF2B5EF4-FFF2-40B4-BE49-F238E27FC236}">
              <a16:creationId xmlns:a16="http://schemas.microsoft.com/office/drawing/2014/main" id="{7B9CD318-810F-4729-9B39-8477FB7ED0D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9" name="直線コネクタ 568">
          <a:extLst>
            <a:ext uri="{FF2B5EF4-FFF2-40B4-BE49-F238E27FC236}">
              <a16:creationId xmlns:a16="http://schemas.microsoft.com/office/drawing/2014/main" id="{D3CA36B4-616B-4885-BD2C-90FD52827D2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0" name="テキスト ボックス 569">
          <a:extLst>
            <a:ext uri="{FF2B5EF4-FFF2-40B4-BE49-F238E27FC236}">
              <a16:creationId xmlns:a16="http://schemas.microsoft.com/office/drawing/2014/main" id="{F3D2E561-1110-48D0-B3B9-C3D81529E26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1" name="直線コネクタ 570">
          <a:extLst>
            <a:ext uri="{FF2B5EF4-FFF2-40B4-BE49-F238E27FC236}">
              <a16:creationId xmlns:a16="http://schemas.microsoft.com/office/drawing/2014/main" id="{F3D54B6F-3062-4565-9FC5-D5476D7A980A}"/>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72" name="テキスト ボックス 571">
          <a:extLst>
            <a:ext uri="{FF2B5EF4-FFF2-40B4-BE49-F238E27FC236}">
              <a16:creationId xmlns:a16="http://schemas.microsoft.com/office/drawing/2014/main" id="{7B7C0C24-D4C6-4766-88BD-DC8C9A34A1ED}"/>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3" name="直線コネクタ 572">
          <a:extLst>
            <a:ext uri="{FF2B5EF4-FFF2-40B4-BE49-F238E27FC236}">
              <a16:creationId xmlns:a16="http://schemas.microsoft.com/office/drawing/2014/main" id="{E5EB9AC8-8344-4898-B34F-486D8A54BFE2}"/>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4" name="テキスト ボックス 573">
          <a:extLst>
            <a:ext uri="{FF2B5EF4-FFF2-40B4-BE49-F238E27FC236}">
              <a16:creationId xmlns:a16="http://schemas.microsoft.com/office/drawing/2014/main" id="{E70B5740-3575-4229-8A09-23A2D16FEE4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5" name="直線コネクタ 574">
          <a:extLst>
            <a:ext uri="{FF2B5EF4-FFF2-40B4-BE49-F238E27FC236}">
              <a16:creationId xmlns:a16="http://schemas.microsoft.com/office/drawing/2014/main" id="{3A40C2A1-0754-4DC2-90E2-DA2E0DEF4D0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6" name="テキスト ボックス 575">
          <a:extLst>
            <a:ext uri="{FF2B5EF4-FFF2-40B4-BE49-F238E27FC236}">
              <a16:creationId xmlns:a16="http://schemas.microsoft.com/office/drawing/2014/main" id="{E2B4E2F3-208D-415B-ADB8-7EA4E651875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7" name="直線コネクタ 576">
          <a:extLst>
            <a:ext uri="{FF2B5EF4-FFF2-40B4-BE49-F238E27FC236}">
              <a16:creationId xmlns:a16="http://schemas.microsoft.com/office/drawing/2014/main" id="{19DD2550-6698-4D3C-94D7-E73794413DA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8" name="テキスト ボックス 577">
          <a:extLst>
            <a:ext uri="{FF2B5EF4-FFF2-40B4-BE49-F238E27FC236}">
              <a16:creationId xmlns:a16="http://schemas.microsoft.com/office/drawing/2014/main" id="{17959159-471A-4333-A582-4CEDD2AD7918}"/>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79" name="直線コネクタ 578">
          <a:extLst>
            <a:ext uri="{FF2B5EF4-FFF2-40B4-BE49-F238E27FC236}">
              <a16:creationId xmlns:a16="http://schemas.microsoft.com/office/drawing/2014/main" id="{31A84C86-0291-4776-9A9B-7B280C2D914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80" name="テキスト ボックス 579">
          <a:extLst>
            <a:ext uri="{FF2B5EF4-FFF2-40B4-BE49-F238E27FC236}">
              <a16:creationId xmlns:a16="http://schemas.microsoft.com/office/drawing/2014/main" id="{068C99E9-AACE-4577-B84C-AE0447239D01}"/>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1" name="直線コネクタ 580">
          <a:extLst>
            <a:ext uri="{FF2B5EF4-FFF2-40B4-BE49-F238E27FC236}">
              <a16:creationId xmlns:a16="http://schemas.microsoft.com/office/drawing/2014/main" id="{660B77EA-B5CF-4935-8A83-9DD92508E2B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82" name="テキスト ボックス 581">
          <a:extLst>
            <a:ext uri="{FF2B5EF4-FFF2-40B4-BE49-F238E27FC236}">
              <a16:creationId xmlns:a16="http://schemas.microsoft.com/office/drawing/2014/main" id="{165A3785-6ECC-455E-8098-0223AC1523B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3" name="【児童館】&#10;有形固定資産減価償却率グラフ枠">
          <a:extLst>
            <a:ext uri="{FF2B5EF4-FFF2-40B4-BE49-F238E27FC236}">
              <a16:creationId xmlns:a16="http://schemas.microsoft.com/office/drawing/2014/main" id="{28C47C1D-9580-4B26-A436-759A5AA4165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59055</xdr:rowOff>
    </xdr:from>
    <xdr:to>
      <xdr:col>85</xdr:col>
      <xdr:colOff>126364</xdr:colOff>
      <xdr:row>86</xdr:row>
      <xdr:rowOff>114300</xdr:rowOff>
    </xdr:to>
    <xdr:cxnSp macro="">
      <xdr:nvCxnSpPr>
        <xdr:cNvPr id="584" name="直線コネクタ 583">
          <a:extLst>
            <a:ext uri="{FF2B5EF4-FFF2-40B4-BE49-F238E27FC236}">
              <a16:creationId xmlns:a16="http://schemas.microsoft.com/office/drawing/2014/main" id="{9CFD68CC-AD59-4E5D-9D04-08EE58E85258}"/>
            </a:ext>
          </a:extLst>
        </xdr:cNvPr>
        <xdr:cNvCxnSpPr/>
      </xdr:nvCxnSpPr>
      <xdr:spPr>
        <a:xfrm flipV="1">
          <a:off x="16318864" y="13260705"/>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85" name="【児童館】&#10;有形固定資産減価償却率最小値テキスト">
          <a:extLst>
            <a:ext uri="{FF2B5EF4-FFF2-40B4-BE49-F238E27FC236}">
              <a16:creationId xmlns:a16="http://schemas.microsoft.com/office/drawing/2014/main" id="{F9728B21-5FE7-4DD0-B485-6CD676C2F43E}"/>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86" name="直線コネクタ 585">
          <a:extLst>
            <a:ext uri="{FF2B5EF4-FFF2-40B4-BE49-F238E27FC236}">
              <a16:creationId xmlns:a16="http://schemas.microsoft.com/office/drawing/2014/main" id="{9F0EA6B8-6260-454E-9F75-040080D06947}"/>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5732</xdr:rowOff>
    </xdr:from>
    <xdr:ext cx="405111" cy="259045"/>
    <xdr:sp macro="" textlink="">
      <xdr:nvSpPr>
        <xdr:cNvPr id="587" name="【児童館】&#10;有形固定資産減価償却率最大値テキスト">
          <a:extLst>
            <a:ext uri="{FF2B5EF4-FFF2-40B4-BE49-F238E27FC236}">
              <a16:creationId xmlns:a16="http://schemas.microsoft.com/office/drawing/2014/main" id="{B6841190-53B9-43F6-8BAF-555718E74117}"/>
            </a:ext>
          </a:extLst>
        </xdr:cNvPr>
        <xdr:cNvSpPr txBox="1"/>
      </xdr:nvSpPr>
      <xdr:spPr>
        <a:xfrm>
          <a:off x="16357600" y="1303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59055</xdr:rowOff>
    </xdr:from>
    <xdr:to>
      <xdr:col>86</xdr:col>
      <xdr:colOff>25400</xdr:colOff>
      <xdr:row>77</xdr:row>
      <xdr:rowOff>59055</xdr:rowOff>
    </xdr:to>
    <xdr:cxnSp macro="">
      <xdr:nvCxnSpPr>
        <xdr:cNvPr id="588" name="直線コネクタ 587">
          <a:extLst>
            <a:ext uri="{FF2B5EF4-FFF2-40B4-BE49-F238E27FC236}">
              <a16:creationId xmlns:a16="http://schemas.microsoft.com/office/drawing/2014/main" id="{989C5AB5-A7DD-46B0-A8F1-C577BC0DC58C}"/>
            </a:ext>
          </a:extLst>
        </xdr:cNvPr>
        <xdr:cNvCxnSpPr/>
      </xdr:nvCxnSpPr>
      <xdr:spPr>
        <a:xfrm>
          <a:off x="16230600" y="1326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97172</xdr:rowOff>
    </xdr:from>
    <xdr:ext cx="405111" cy="259045"/>
    <xdr:sp macro="" textlink="">
      <xdr:nvSpPr>
        <xdr:cNvPr id="589" name="【児童館】&#10;有形固定資産減価償却率平均値テキスト">
          <a:extLst>
            <a:ext uri="{FF2B5EF4-FFF2-40B4-BE49-F238E27FC236}">
              <a16:creationId xmlns:a16="http://schemas.microsoft.com/office/drawing/2014/main" id="{D4F88211-A136-4948-B4AC-801B9750CD5A}"/>
            </a:ext>
          </a:extLst>
        </xdr:cNvPr>
        <xdr:cNvSpPr txBox="1"/>
      </xdr:nvSpPr>
      <xdr:spPr>
        <a:xfrm>
          <a:off x="16357600" y="1398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590" name="フローチャート: 判断 589">
          <a:extLst>
            <a:ext uri="{FF2B5EF4-FFF2-40B4-BE49-F238E27FC236}">
              <a16:creationId xmlns:a16="http://schemas.microsoft.com/office/drawing/2014/main" id="{7516FA90-2465-4ABE-82A0-6A7D7C06A9F9}"/>
            </a:ext>
          </a:extLst>
        </xdr:cNvPr>
        <xdr:cNvSpPr/>
      </xdr:nvSpPr>
      <xdr:spPr>
        <a:xfrm>
          <a:off x="162687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95886</xdr:rowOff>
    </xdr:from>
    <xdr:to>
      <xdr:col>81</xdr:col>
      <xdr:colOff>101600</xdr:colOff>
      <xdr:row>82</xdr:row>
      <xdr:rowOff>26036</xdr:rowOff>
    </xdr:to>
    <xdr:sp macro="" textlink="">
      <xdr:nvSpPr>
        <xdr:cNvPr id="591" name="フローチャート: 判断 590">
          <a:extLst>
            <a:ext uri="{FF2B5EF4-FFF2-40B4-BE49-F238E27FC236}">
              <a16:creationId xmlns:a16="http://schemas.microsoft.com/office/drawing/2014/main" id="{16A7AC5C-28A8-44B1-80FC-948F33FBA850}"/>
            </a:ext>
          </a:extLst>
        </xdr:cNvPr>
        <xdr:cNvSpPr/>
      </xdr:nvSpPr>
      <xdr:spPr>
        <a:xfrm>
          <a:off x="154305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592" name="フローチャート: 判断 591">
          <a:extLst>
            <a:ext uri="{FF2B5EF4-FFF2-40B4-BE49-F238E27FC236}">
              <a16:creationId xmlns:a16="http://schemas.microsoft.com/office/drawing/2014/main" id="{8316F760-C220-4842-8E32-0DD2AC73421E}"/>
            </a:ext>
          </a:extLst>
        </xdr:cNvPr>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593" name="フローチャート: 判断 592">
          <a:extLst>
            <a:ext uri="{FF2B5EF4-FFF2-40B4-BE49-F238E27FC236}">
              <a16:creationId xmlns:a16="http://schemas.microsoft.com/office/drawing/2014/main" id="{93B20A87-6755-4DC4-B549-DD1E116328EF}"/>
            </a:ext>
          </a:extLst>
        </xdr:cNvPr>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86361</xdr:rowOff>
    </xdr:from>
    <xdr:to>
      <xdr:col>67</xdr:col>
      <xdr:colOff>101600</xdr:colOff>
      <xdr:row>81</xdr:row>
      <xdr:rowOff>16511</xdr:rowOff>
    </xdr:to>
    <xdr:sp macro="" textlink="">
      <xdr:nvSpPr>
        <xdr:cNvPr id="594" name="フローチャート: 判断 593">
          <a:extLst>
            <a:ext uri="{FF2B5EF4-FFF2-40B4-BE49-F238E27FC236}">
              <a16:creationId xmlns:a16="http://schemas.microsoft.com/office/drawing/2014/main" id="{51A26B49-8FA3-4976-8503-3BD9062D9F51}"/>
            </a:ext>
          </a:extLst>
        </xdr:cNvPr>
        <xdr:cNvSpPr/>
      </xdr:nvSpPr>
      <xdr:spPr>
        <a:xfrm>
          <a:off x="12763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E2D23418-8274-44E6-8967-F7F9E0EB199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FBF35D0E-A7F2-4E2D-9A35-378320380F4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B75A335A-A6BA-4601-9213-5690C315D82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821FBABF-835D-477D-BC65-71E4B47532F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3113B967-455A-46A3-B860-BE870345C5C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46355</xdr:rowOff>
    </xdr:from>
    <xdr:to>
      <xdr:col>85</xdr:col>
      <xdr:colOff>177800</xdr:colOff>
      <xdr:row>78</xdr:row>
      <xdr:rowOff>147955</xdr:rowOff>
    </xdr:to>
    <xdr:sp macro="" textlink="">
      <xdr:nvSpPr>
        <xdr:cNvPr id="600" name="楕円 599">
          <a:extLst>
            <a:ext uri="{FF2B5EF4-FFF2-40B4-BE49-F238E27FC236}">
              <a16:creationId xmlns:a16="http://schemas.microsoft.com/office/drawing/2014/main" id="{FABE75FD-CE23-4411-B1B4-788B842BCB1A}"/>
            </a:ext>
          </a:extLst>
        </xdr:cNvPr>
        <xdr:cNvSpPr/>
      </xdr:nvSpPr>
      <xdr:spPr>
        <a:xfrm>
          <a:off x="16268700" y="134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69232</xdr:rowOff>
    </xdr:from>
    <xdr:ext cx="405111" cy="259045"/>
    <xdr:sp macro="" textlink="">
      <xdr:nvSpPr>
        <xdr:cNvPr id="601" name="【児童館】&#10;有形固定資産減価償却率該当値テキスト">
          <a:extLst>
            <a:ext uri="{FF2B5EF4-FFF2-40B4-BE49-F238E27FC236}">
              <a16:creationId xmlns:a16="http://schemas.microsoft.com/office/drawing/2014/main" id="{A938C3C0-7F14-4BB6-8786-FD0CF122FEEA}"/>
            </a:ext>
          </a:extLst>
        </xdr:cNvPr>
        <xdr:cNvSpPr txBox="1"/>
      </xdr:nvSpPr>
      <xdr:spPr>
        <a:xfrm>
          <a:off x="16357600" y="1327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6350</xdr:rowOff>
    </xdr:from>
    <xdr:to>
      <xdr:col>81</xdr:col>
      <xdr:colOff>101600</xdr:colOff>
      <xdr:row>78</xdr:row>
      <xdr:rowOff>107950</xdr:rowOff>
    </xdr:to>
    <xdr:sp macro="" textlink="">
      <xdr:nvSpPr>
        <xdr:cNvPr id="602" name="楕円 601">
          <a:extLst>
            <a:ext uri="{FF2B5EF4-FFF2-40B4-BE49-F238E27FC236}">
              <a16:creationId xmlns:a16="http://schemas.microsoft.com/office/drawing/2014/main" id="{6FC40718-5CB3-450A-BE10-4395220E5438}"/>
            </a:ext>
          </a:extLst>
        </xdr:cNvPr>
        <xdr:cNvSpPr/>
      </xdr:nvSpPr>
      <xdr:spPr>
        <a:xfrm>
          <a:off x="154305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57150</xdr:rowOff>
    </xdr:from>
    <xdr:to>
      <xdr:col>85</xdr:col>
      <xdr:colOff>127000</xdr:colOff>
      <xdr:row>78</xdr:row>
      <xdr:rowOff>97155</xdr:rowOff>
    </xdr:to>
    <xdr:cxnSp macro="">
      <xdr:nvCxnSpPr>
        <xdr:cNvPr id="603" name="直線コネクタ 602">
          <a:extLst>
            <a:ext uri="{FF2B5EF4-FFF2-40B4-BE49-F238E27FC236}">
              <a16:creationId xmlns:a16="http://schemas.microsoft.com/office/drawing/2014/main" id="{40985B98-448B-437E-B7A0-CB8791BB638E}"/>
            </a:ext>
          </a:extLst>
        </xdr:cNvPr>
        <xdr:cNvCxnSpPr/>
      </xdr:nvCxnSpPr>
      <xdr:spPr>
        <a:xfrm>
          <a:off x="15481300" y="134302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160655</xdr:rowOff>
    </xdr:from>
    <xdr:to>
      <xdr:col>76</xdr:col>
      <xdr:colOff>165100</xdr:colOff>
      <xdr:row>78</xdr:row>
      <xdr:rowOff>90805</xdr:rowOff>
    </xdr:to>
    <xdr:sp macro="" textlink="">
      <xdr:nvSpPr>
        <xdr:cNvPr id="604" name="楕円 603">
          <a:extLst>
            <a:ext uri="{FF2B5EF4-FFF2-40B4-BE49-F238E27FC236}">
              <a16:creationId xmlns:a16="http://schemas.microsoft.com/office/drawing/2014/main" id="{354E69A2-AEE4-4C47-A3C4-2E23FD085980}"/>
            </a:ext>
          </a:extLst>
        </xdr:cNvPr>
        <xdr:cNvSpPr/>
      </xdr:nvSpPr>
      <xdr:spPr>
        <a:xfrm>
          <a:off x="145415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40005</xdr:rowOff>
    </xdr:from>
    <xdr:to>
      <xdr:col>81</xdr:col>
      <xdr:colOff>50800</xdr:colOff>
      <xdr:row>78</xdr:row>
      <xdr:rowOff>57150</xdr:rowOff>
    </xdr:to>
    <xdr:cxnSp macro="">
      <xdr:nvCxnSpPr>
        <xdr:cNvPr id="605" name="直線コネクタ 604">
          <a:extLst>
            <a:ext uri="{FF2B5EF4-FFF2-40B4-BE49-F238E27FC236}">
              <a16:creationId xmlns:a16="http://schemas.microsoft.com/office/drawing/2014/main" id="{203EB672-0CEB-437C-8163-49001B215347}"/>
            </a:ext>
          </a:extLst>
        </xdr:cNvPr>
        <xdr:cNvCxnSpPr/>
      </xdr:nvCxnSpPr>
      <xdr:spPr>
        <a:xfrm>
          <a:off x="14592300" y="134131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109220</xdr:rowOff>
    </xdr:from>
    <xdr:to>
      <xdr:col>72</xdr:col>
      <xdr:colOff>38100</xdr:colOff>
      <xdr:row>78</xdr:row>
      <xdr:rowOff>39370</xdr:rowOff>
    </xdr:to>
    <xdr:sp macro="" textlink="">
      <xdr:nvSpPr>
        <xdr:cNvPr id="606" name="楕円 605">
          <a:extLst>
            <a:ext uri="{FF2B5EF4-FFF2-40B4-BE49-F238E27FC236}">
              <a16:creationId xmlns:a16="http://schemas.microsoft.com/office/drawing/2014/main" id="{94AC717E-D2E5-4430-A85F-B05F06D60BD5}"/>
            </a:ext>
          </a:extLst>
        </xdr:cNvPr>
        <xdr:cNvSpPr/>
      </xdr:nvSpPr>
      <xdr:spPr>
        <a:xfrm>
          <a:off x="13652500" y="1331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160020</xdr:rowOff>
    </xdr:from>
    <xdr:to>
      <xdr:col>76</xdr:col>
      <xdr:colOff>114300</xdr:colOff>
      <xdr:row>78</xdr:row>
      <xdr:rowOff>40005</xdr:rowOff>
    </xdr:to>
    <xdr:cxnSp macro="">
      <xdr:nvCxnSpPr>
        <xdr:cNvPr id="607" name="直線コネクタ 606">
          <a:extLst>
            <a:ext uri="{FF2B5EF4-FFF2-40B4-BE49-F238E27FC236}">
              <a16:creationId xmlns:a16="http://schemas.microsoft.com/office/drawing/2014/main" id="{20D3A670-0413-440F-9F12-0DB1D7E3E52C}"/>
            </a:ext>
          </a:extLst>
        </xdr:cNvPr>
        <xdr:cNvCxnSpPr/>
      </xdr:nvCxnSpPr>
      <xdr:spPr>
        <a:xfrm>
          <a:off x="13703300" y="133616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57786</xdr:rowOff>
    </xdr:from>
    <xdr:to>
      <xdr:col>67</xdr:col>
      <xdr:colOff>101600</xdr:colOff>
      <xdr:row>77</xdr:row>
      <xdr:rowOff>159386</xdr:rowOff>
    </xdr:to>
    <xdr:sp macro="" textlink="">
      <xdr:nvSpPr>
        <xdr:cNvPr id="608" name="楕円 607">
          <a:extLst>
            <a:ext uri="{FF2B5EF4-FFF2-40B4-BE49-F238E27FC236}">
              <a16:creationId xmlns:a16="http://schemas.microsoft.com/office/drawing/2014/main" id="{61778ECB-7991-4BAE-92DC-4A9DB6A737B9}"/>
            </a:ext>
          </a:extLst>
        </xdr:cNvPr>
        <xdr:cNvSpPr/>
      </xdr:nvSpPr>
      <xdr:spPr>
        <a:xfrm>
          <a:off x="12763500" y="1325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108586</xdr:rowOff>
    </xdr:from>
    <xdr:to>
      <xdr:col>71</xdr:col>
      <xdr:colOff>177800</xdr:colOff>
      <xdr:row>77</xdr:row>
      <xdr:rowOff>160020</xdr:rowOff>
    </xdr:to>
    <xdr:cxnSp macro="">
      <xdr:nvCxnSpPr>
        <xdr:cNvPr id="609" name="直線コネクタ 608">
          <a:extLst>
            <a:ext uri="{FF2B5EF4-FFF2-40B4-BE49-F238E27FC236}">
              <a16:creationId xmlns:a16="http://schemas.microsoft.com/office/drawing/2014/main" id="{E367C24D-CA21-46C6-B4DA-2F4310F6CC6B}"/>
            </a:ext>
          </a:extLst>
        </xdr:cNvPr>
        <xdr:cNvCxnSpPr/>
      </xdr:nvCxnSpPr>
      <xdr:spPr>
        <a:xfrm>
          <a:off x="12814300" y="1331023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17163</xdr:rowOff>
    </xdr:from>
    <xdr:ext cx="405111" cy="259045"/>
    <xdr:sp macro="" textlink="">
      <xdr:nvSpPr>
        <xdr:cNvPr id="610" name="n_1aveValue【児童館】&#10;有形固定資産減価償却率">
          <a:extLst>
            <a:ext uri="{FF2B5EF4-FFF2-40B4-BE49-F238E27FC236}">
              <a16:creationId xmlns:a16="http://schemas.microsoft.com/office/drawing/2014/main" id="{9A02DBFE-ACE2-4A14-9EDA-428686C5F098}"/>
            </a:ext>
          </a:extLst>
        </xdr:cNvPr>
        <xdr:cNvSpPr txBox="1"/>
      </xdr:nvSpPr>
      <xdr:spPr>
        <a:xfrm>
          <a:off x="15266044" y="1407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11447</xdr:rowOff>
    </xdr:from>
    <xdr:ext cx="405111" cy="259045"/>
    <xdr:sp macro="" textlink="">
      <xdr:nvSpPr>
        <xdr:cNvPr id="611" name="n_2aveValue【児童館】&#10;有形固定資産減価償却率">
          <a:extLst>
            <a:ext uri="{FF2B5EF4-FFF2-40B4-BE49-F238E27FC236}">
              <a16:creationId xmlns:a16="http://schemas.microsoft.com/office/drawing/2014/main" id="{FD4620FA-7C7C-4D42-BAF7-91E8D5186CCA}"/>
            </a:ext>
          </a:extLst>
        </xdr:cNvPr>
        <xdr:cNvSpPr txBox="1"/>
      </xdr:nvSpPr>
      <xdr:spPr>
        <a:xfrm>
          <a:off x="14389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99077</xdr:rowOff>
    </xdr:from>
    <xdr:ext cx="405111" cy="259045"/>
    <xdr:sp macro="" textlink="">
      <xdr:nvSpPr>
        <xdr:cNvPr id="612" name="n_3aveValue【児童館】&#10;有形固定資産減価償却率">
          <a:extLst>
            <a:ext uri="{FF2B5EF4-FFF2-40B4-BE49-F238E27FC236}">
              <a16:creationId xmlns:a16="http://schemas.microsoft.com/office/drawing/2014/main" id="{60A7374A-673F-46EC-BB9B-0AF998139F52}"/>
            </a:ext>
          </a:extLst>
        </xdr:cNvPr>
        <xdr:cNvSpPr txBox="1"/>
      </xdr:nvSpPr>
      <xdr:spPr>
        <a:xfrm>
          <a:off x="13500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7638</xdr:rowOff>
    </xdr:from>
    <xdr:ext cx="405111" cy="259045"/>
    <xdr:sp macro="" textlink="">
      <xdr:nvSpPr>
        <xdr:cNvPr id="613" name="n_4aveValue【児童館】&#10;有形固定資産減価償却率">
          <a:extLst>
            <a:ext uri="{FF2B5EF4-FFF2-40B4-BE49-F238E27FC236}">
              <a16:creationId xmlns:a16="http://schemas.microsoft.com/office/drawing/2014/main" id="{834C9133-35D1-45A3-A392-62215CC71ED1}"/>
            </a:ext>
          </a:extLst>
        </xdr:cNvPr>
        <xdr:cNvSpPr txBox="1"/>
      </xdr:nvSpPr>
      <xdr:spPr>
        <a:xfrm>
          <a:off x="12611744" y="1389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124477</xdr:rowOff>
    </xdr:from>
    <xdr:ext cx="405111" cy="259045"/>
    <xdr:sp macro="" textlink="">
      <xdr:nvSpPr>
        <xdr:cNvPr id="614" name="n_1mainValue【児童館】&#10;有形固定資産減価償却率">
          <a:extLst>
            <a:ext uri="{FF2B5EF4-FFF2-40B4-BE49-F238E27FC236}">
              <a16:creationId xmlns:a16="http://schemas.microsoft.com/office/drawing/2014/main" id="{24753A00-B32F-428F-AD05-07371F4BC566}"/>
            </a:ext>
          </a:extLst>
        </xdr:cNvPr>
        <xdr:cNvSpPr txBox="1"/>
      </xdr:nvSpPr>
      <xdr:spPr>
        <a:xfrm>
          <a:off x="15266044" y="1315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107332</xdr:rowOff>
    </xdr:from>
    <xdr:ext cx="405111" cy="259045"/>
    <xdr:sp macro="" textlink="">
      <xdr:nvSpPr>
        <xdr:cNvPr id="615" name="n_2mainValue【児童館】&#10;有形固定資産減価償却率">
          <a:extLst>
            <a:ext uri="{FF2B5EF4-FFF2-40B4-BE49-F238E27FC236}">
              <a16:creationId xmlns:a16="http://schemas.microsoft.com/office/drawing/2014/main" id="{FD614FEE-73EC-410C-B9F8-9472E42EF7AD}"/>
            </a:ext>
          </a:extLst>
        </xdr:cNvPr>
        <xdr:cNvSpPr txBox="1"/>
      </xdr:nvSpPr>
      <xdr:spPr>
        <a:xfrm>
          <a:off x="14389744" y="1313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55897</xdr:rowOff>
    </xdr:from>
    <xdr:ext cx="405111" cy="259045"/>
    <xdr:sp macro="" textlink="">
      <xdr:nvSpPr>
        <xdr:cNvPr id="616" name="n_3mainValue【児童館】&#10;有形固定資産減価償却率">
          <a:extLst>
            <a:ext uri="{FF2B5EF4-FFF2-40B4-BE49-F238E27FC236}">
              <a16:creationId xmlns:a16="http://schemas.microsoft.com/office/drawing/2014/main" id="{BB4772D0-DBDF-4A3B-B1D1-F216E1E6BAD8}"/>
            </a:ext>
          </a:extLst>
        </xdr:cNvPr>
        <xdr:cNvSpPr txBox="1"/>
      </xdr:nvSpPr>
      <xdr:spPr>
        <a:xfrm>
          <a:off x="13500744" y="1308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4463</xdr:rowOff>
    </xdr:from>
    <xdr:ext cx="405111" cy="259045"/>
    <xdr:sp macro="" textlink="">
      <xdr:nvSpPr>
        <xdr:cNvPr id="617" name="n_4mainValue【児童館】&#10;有形固定資産減価償却率">
          <a:extLst>
            <a:ext uri="{FF2B5EF4-FFF2-40B4-BE49-F238E27FC236}">
              <a16:creationId xmlns:a16="http://schemas.microsoft.com/office/drawing/2014/main" id="{953FA477-6E09-4E0D-A1BB-BDDC359BE167}"/>
            </a:ext>
          </a:extLst>
        </xdr:cNvPr>
        <xdr:cNvSpPr txBox="1"/>
      </xdr:nvSpPr>
      <xdr:spPr>
        <a:xfrm>
          <a:off x="12611744" y="1303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8" name="正方形/長方形 617">
          <a:extLst>
            <a:ext uri="{FF2B5EF4-FFF2-40B4-BE49-F238E27FC236}">
              <a16:creationId xmlns:a16="http://schemas.microsoft.com/office/drawing/2014/main" id="{78C7B9D8-5B3B-4C97-A3D3-B480B1FD44E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9" name="正方形/長方形 618">
          <a:extLst>
            <a:ext uri="{FF2B5EF4-FFF2-40B4-BE49-F238E27FC236}">
              <a16:creationId xmlns:a16="http://schemas.microsoft.com/office/drawing/2014/main" id="{3A0C9BE0-B6D8-448A-BE66-00D2CA578CD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0" name="正方形/長方形 619">
          <a:extLst>
            <a:ext uri="{FF2B5EF4-FFF2-40B4-BE49-F238E27FC236}">
              <a16:creationId xmlns:a16="http://schemas.microsoft.com/office/drawing/2014/main" id="{947E6033-8A6B-4FD4-9041-5ACAD551C50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1" name="正方形/長方形 620">
          <a:extLst>
            <a:ext uri="{FF2B5EF4-FFF2-40B4-BE49-F238E27FC236}">
              <a16:creationId xmlns:a16="http://schemas.microsoft.com/office/drawing/2014/main" id="{675D1734-DCFB-4A65-B2DA-FA10C45ACB0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2" name="正方形/長方形 621">
          <a:extLst>
            <a:ext uri="{FF2B5EF4-FFF2-40B4-BE49-F238E27FC236}">
              <a16:creationId xmlns:a16="http://schemas.microsoft.com/office/drawing/2014/main" id="{BCE4EC1C-9F50-49D2-BBB3-F6B0B5C0D3C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3" name="正方形/長方形 622">
          <a:extLst>
            <a:ext uri="{FF2B5EF4-FFF2-40B4-BE49-F238E27FC236}">
              <a16:creationId xmlns:a16="http://schemas.microsoft.com/office/drawing/2014/main" id="{D4A663FD-8975-435C-9072-9E567D4AF7E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4" name="正方形/長方形 623">
          <a:extLst>
            <a:ext uri="{FF2B5EF4-FFF2-40B4-BE49-F238E27FC236}">
              <a16:creationId xmlns:a16="http://schemas.microsoft.com/office/drawing/2014/main" id="{AA2A29B2-A79C-47FA-AF93-D1F2F1E7A8A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5" name="正方形/長方形 624">
          <a:extLst>
            <a:ext uri="{FF2B5EF4-FFF2-40B4-BE49-F238E27FC236}">
              <a16:creationId xmlns:a16="http://schemas.microsoft.com/office/drawing/2014/main" id="{21BCBC1D-5380-4777-88FE-D71CB24851D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6" name="テキスト ボックス 625">
          <a:extLst>
            <a:ext uri="{FF2B5EF4-FFF2-40B4-BE49-F238E27FC236}">
              <a16:creationId xmlns:a16="http://schemas.microsoft.com/office/drawing/2014/main" id="{D66B006B-07D6-4A69-B11D-9478B8FB805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7" name="直線コネクタ 626">
          <a:extLst>
            <a:ext uri="{FF2B5EF4-FFF2-40B4-BE49-F238E27FC236}">
              <a16:creationId xmlns:a16="http://schemas.microsoft.com/office/drawing/2014/main" id="{9BF94DC7-5583-44DF-8504-5BB5E292648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8" name="直線コネクタ 627">
          <a:extLst>
            <a:ext uri="{FF2B5EF4-FFF2-40B4-BE49-F238E27FC236}">
              <a16:creationId xmlns:a16="http://schemas.microsoft.com/office/drawing/2014/main" id="{235A12A3-1753-48FF-92B6-3AB2B1AEF1C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9" name="テキスト ボックス 628">
          <a:extLst>
            <a:ext uri="{FF2B5EF4-FFF2-40B4-BE49-F238E27FC236}">
              <a16:creationId xmlns:a16="http://schemas.microsoft.com/office/drawing/2014/main" id="{9616BC3F-6B46-4937-9299-7DB522DD8B7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0" name="直線コネクタ 629">
          <a:extLst>
            <a:ext uri="{FF2B5EF4-FFF2-40B4-BE49-F238E27FC236}">
              <a16:creationId xmlns:a16="http://schemas.microsoft.com/office/drawing/2014/main" id="{B991066D-EF39-4D66-8CF2-6406465D9F09}"/>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1" name="テキスト ボックス 630">
          <a:extLst>
            <a:ext uri="{FF2B5EF4-FFF2-40B4-BE49-F238E27FC236}">
              <a16:creationId xmlns:a16="http://schemas.microsoft.com/office/drawing/2014/main" id="{887EC8C6-25E5-4A6F-B141-45C76B0E922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2" name="直線コネクタ 631">
          <a:extLst>
            <a:ext uri="{FF2B5EF4-FFF2-40B4-BE49-F238E27FC236}">
              <a16:creationId xmlns:a16="http://schemas.microsoft.com/office/drawing/2014/main" id="{999CCA39-A019-42F4-B579-EDC39DD783D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3" name="テキスト ボックス 632">
          <a:extLst>
            <a:ext uri="{FF2B5EF4-FFF2-40B4-BE49-F238E27FC236}">
              <a16:creationId xmlns:a16="http://schemas.microsoft.com/office/drawing/2014/main" id="{0A8AF72F-4A01-42DA-A93F-C91639CE9FA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4" name="直線コネクタ 633">
          <a:extLst>
            <a:ext uri="{FF2B5EF4-FFF2-40B4-BE49-F238E27FC236}">
              <a16:creationId xmlns:a16="http://schemas.microsoft.com/office/drawing/2014/main" id="{379F2A03-9827-47FD-811E-A331AECA4FB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5" name="テキスト ボックス 634">
          <a:extLst>
            <a:ext uri="{FF2B5EF4-FFF2-40B4-BE49-F238E27FC236}">
              <a16:creationId xmlns:a16="http://schemas.microsoft.com/office/drawing/2014/main" id="{9E0F3F1F-C05B-47D0-AF2B-B7B0D7A484F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6" name="直線コネクタ 635">
          <a:extLst>
            <a:ext uri="{FF2B5EF4-FFF2-40B4-BE49-F238E27FC236}">
              <a16:creationId xmlns:a16="http://schemas.microsoft.com/office/drawing/2014/main" id="{C5606684-2F07-4C1B-A1C1-4CD5D68C359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7" name="テキスト ボックス 636">
          <a:extLst>
            <a:ext uri="{FF2B5EF4-FFF2-40B4-BE49-F238E27FC236}">
              <a16:creationId xmlns:a16="http://schemas.microsoft.com/office/drawing/2014/main" id="{4E1DBDA6-BA5F-4273-9801-75DA8399F8A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8" name="直線コネクタ 637">
          <a:extLst>
            <a:ext uri="{FF2B5EF4-FFF2-40B4-BE49-F238E27FC236}">
              <a16:creationId xmlns:a16="http://schemas.microsoft.com/office/drawing/2014/main" id="{6B7AF42F-4CF6-4E3F-8445-6F909E89B80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9" name="テキスト ボックス 638">
          <a:extLst>
            <a:ext uri="{FF2B5EF4-FFF2-40B4-BE49-F238E27FC236}">
              <a16:creationId xmlns:a16="http://schemas.microsoft.com/office/drawing/2014/main" id="{663C0D06-93AD-48EC-9145-3817CEA7B48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0" name="【児童館】&#10;一人当たり面積グラフ枠">
          <a:extLst>
            <a:ext uri="{FF2B5EF4-FFF2-40B4-BE49-F238E27FC236}">
              <a16:creationId xmlns:a16="http://schemas.microsoft.com/office/drawing/2014/main" id="{BD494367-362E-4B0F-9ADD-2913487098F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41" name="直線コネクタ 640">
          <a:extLst>
            <a:ext uri="{FF2B5EF4-FFF2-40B4-BE49-F238E27FC236}">
              <a16:creationId xmlns:a16="http://schemas.microsoft.com/office/drawing/2014/main" id="{2E69557E-F8FA-4049-BCE0-15EF96E859F5}"/>
            </a:ext>
          </a:extLst>
        </xdr:cNvPr>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42" name="【児童館】&#10;一人当たり面積最小値テキスト">
          <a:extLst>
            <a:ext uri="{FF2B5EF4-FFF2-40B4-BE49-F238E27FC236}">
              <a16:creationId xmlns:a16="http://schemas.microsoft.com/office/drawing/2014/main" id="{56E8FEA6-FAA2-46D7-B3C1-58247DA4921C}"/>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43" name="直線コネクタ 642">
          <a:extLst>
            <a:ext uri="{FF2B5EF4-FFF2-40B4-BE49-F238E27FC236}">
              <a16:creationId xmlns:a16="http://schemas.microsoft.com/office/drawing/2014/main" id="{2EEBB47B-CC78-4D3C-BCCB-581A2B72CB28}"/>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44" name="【児童館】&#10;一人当たり面積最大値テキスト">
          <a:extLst>
            <a:ext uri="{FF2B5EF4-FFF2-40B4-BE49-F238E27FC236}">
              <a16:creationId xmlns:a16="http://schemas.microsoft.com/office/drawing/2014/main" id="{CE7C11F6-418F-44BD-BAE0-4A13B49D1428}"/>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45" name="直線コネクタ 644">
          <a:extLst>
            <a:ext uri="{FF2B5EF4-FFF2-40B4-BE49-F238E27FC236}">
              <a16:creationId xmlns:a16="http://schemas.microsoft.com/office/drawing/2014/main" id="{BF77E481-0B85-4C8A-81BB-0590D050A9B7}"/>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60977</xdr:rowOff>
    </xdr:from>
    <xdr:ext cx="469744" cy="259045"/>
    <xdr:sp macro="" textlink="">
      <xdr:nvSpPr>
        <xdr:cNvPr id="646" name="【児童館】&#10;一人当たり面積平均値テキスト">
          <a:extLst>
            <a:ext uri="{FF2B5EF4-FFF2-40B4-BE49-F238E27FC236}">
              <a16:creationId xmlns:a16="http://schemas.microsoft.com/office/drawing/2014/main" id="{50C993E9-8A84-41D8-9D3E-AE5085168DDD}"/>
            </a:ext>
          </a:extLst>
        </xdr:cNvPr>
        <xdr:cNvSpPr txBox="1"/>
      </xdr:nvSpPr>
      <xdr:spPr>
        <a:xfrm>
          <a:off x="221996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47" name="フローチャート: 判断 646">
          <a:extLst>
            <a:ext uri="{FF2B5EF4-FFF2-40B4-BE49-F238E27FC236}">
              <a16:creationId xmlns:a16="http://schemas.microsoft.com/office/drawing/2014/main" id="{EB896B90-2B49-4EA9-A561-E6DAD8A9D1B0}"/>
            </a:ext>
          </a:extLst>
        </xdr:cNvPr>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48" name="フローチャート: 判断 647">
          <a:extLst>
            <a:ext uri="{FF2B5EF4-FFF2-40B4-BE49-F238E27FC236}">
              <a16:creationId xmlns:a16="http://schemas.microsoft.com/office/drawing/2014/main" id="{32B5687B-25E7-4840-BEB7-0770B1A8C360}"/>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49" name="フローチャート: 判断 648">
          <a:extLst>
            <a:ext uri="{FF2B5EF4-FFF2-40B4-BE49-F238E27FC236}">
              <a16:creationId xmlns:a16="http://schemas.microsoft.com/office/drawing/2014/main" id="{CE37AB1D-30F0-4905-A428-4E138FA46861}"/>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50" name="フローチャート: 判断 649">
          <a:extLst>
            <a:ext uri="{FF2B5EF4-FFF2-40B4-BE49-F238E27FC236}">
              <a16:creationId xmlns:a16="http://schemas.microsoft.com/office/drawing/2014/main" id="{AFA12851-5E83-4CA9-9759-03E4EA6286D2}"/>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651" name="フローチャート: 判断 650">
          <a:extLst>
            <a:ext uri="{FF2B5EF4-FFF2-40B4-BE49-F238E27FC236}">
              <a16:creationId xmlns:a16="http://schemas.microsoft.com/office/drawing/2014/main" id="{68B6608D-BF66-4535-AED8-CCA92D00B470}"/>
            </a:ext>
          </a:extLst>
        </xdr:cNvPr>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4CD64E9D-7304-46D0-AF7A-EC79EDCC996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B2F9909B-4A94-4B12-9F25-B0E9F83FA14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26118694-0D22-4812-8BDE-E19617C0CF1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B89B64DE-61A4-4D7B-B88B-588F58E6F8B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56ED2138-CA9D-4BED-B9F3-3D00B2916F8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657" name="楕円 656">
          <a:extLst>
            <a:ext uri="{FF2B5EF4-FFF2-40B4-BE49-F238E27FC236}">
              <a16:creationId xmlns:a16="http://schemas.microsoft.com/office/drawing/2014/main" id="{7ACECD40-A0C1-46E4-AA64-A25717635F39}"/>
            </a:ext>
          </a:extLst>
        </xdr:cNvPr>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86377</xdr:rowOff>
    </xdr:from>
    <xdr:ext cx="469744" cy="259045"/>
    <xdr:sp macro="" textlink="">
      <xdr:nvSpPr>
        <xdr:cNvPr id="658" name="【児童館】&#10;一人当たり面積該当値テキスト">
          <a:extLst>
            <a:ext uri="{FF2B5EF4-FFF2-40B4-BE49-F238E27FC236}">
              <a16:creationId xmlns:a16="http://schemas.microsoft.com/office/drawing/2014/main" id="{67786CBC-8BE2-4851-9EA4-3C3B1C95511B}"/>
            </a:ext>
          </a:extLst>
        </xdr:cNvPr>
        <xdr:cNvSpPr txBox="1"/>
      </xdr:nvSpPr>
      <xdr:spPr>
        <a:xfrm>
          <a:off x="22199600"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63500</xdr:rowOff>
    </xdr:from>
    <xdr:to>
      <xdr:col>112</xdr:col>
      <xdr:colOff>38100</xdr:colOff>
      <xdr:row>82</xdr:row>
      <xdr:rowOff>165100</xdr:rowOff>
    </xdr:to>
    <xdr:sp macro="" textlink="">
      <xdr:nvSpPr>
        <xdr:cNvPr id="659" name="楕円 658">
          <a:extLst>
            <a:ext uri="{FF2B5EF4-FFF2-40B4-BE49-F238E27FC236}">
              <a16:creationId xmlns:a16="http://schemas.microsoft.com/office/drawing/2014/main" id="{6835C153-B909-4159-873C-6AC2AA23FE31}"/>
            </a:ext>
          </a:extLst>
        </xdr:cNvPr>
        <xdr:cNvSpPr/>
      </xdr:nvSpPr>
      <xdr:spPr>
        <a:xfrm>
          <a:off x="21272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114300</xdr:rowOff>
    </xdr:from>
    <xdr:to>
      <xdr:col>116</xdr:col>
      <xdr:colOff>63500</xdr:colOff>
      <xdr:row>82</xdr:row>
      <xdr:rowOff>114300</xdr:rowOff>
    </xdr:to>
    <xdr:cxnSp macro="">
      <xdr:nvCxnSpPr>
        <xdr:cNvPr id="660" name="直線コネクタ 659">
          <a:extLst>
            <a:ext uri="{FF2B5EF4-FFF2-40B4-BE49-F238E27FC236}">
              <a16:creationId xmlns:a16="http://schemas.microsoft.com/office/drawing/2014/main" id="{4B075FEB-C8BE-4C42-9DF9-226990F5E2D2}"/>
            </a:ext>
          </a:extLst>
        </xdr:cNvPr>
        <xdr:cNvCxnSpPr/>
      </xdr:nvCxnSpPr>
      <xdr:spPr>
        <a:xfrm>
          <a:off x="21323300" y="14173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63500</xdr:rowOff>
    </xdr:from>
    <xdr:to>
      <xdr:col>107</xdr:col>
      <xdr:colOff>101600</xdr:colOff>
      <xdr:row>82</xdr:row>
      <xdr:rowOff>165100</xdr:rowOff>
    </xdr:to>
    <xdr:sp macro="" textlink="">
      <xdr:nvSpPr>
        <xdr:cNvPr id="661" name="楕円 660">
          <a:extLst>
            <a:ext uri="{FF2B5EF4-FFF2-40B4-BE49-F238E27FC236}">
              <a16:creationId xmlns:a16="http://schemas.microsoft.com/office/drawing/2014/main" id="{7DE86225-3C2E-4727-AF72-BE182F569888}"/>
            </a:ext>
          </a:extLst>
        </xdr:cNvPr>
        <xdr:cNvSpPr/>
      </xdr:nvSpPr>
      <xdr:spPr>
        <a:xfrm>
          <a:off x="20383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114300</xdr:rowOff>
    </xdr:from>
    <xdr:to>
      <xdr:col>111</xdr:col>
      <xdr:colOff>177800</xdr:colOff>
      <xdr:row>82</xdr:row>
      <xdr:rowOff>114300</xdr:rowOff>
    </xdr:to>
    <xdr:cxnSp macro="">
      <xdr:nvCxnSpPr>
        <xdr:cNvPr id="662" name="直線コネクタ 661">
          <a:extLst>
            <a:ext uri="{FF2B5EF4-FFF2-40B4-BE49-F238E27FC236}">
              <a16:creationId xmlns:a16="http://schemas.microsoft.com/office/drawing/2014/main" id="{A863D06B-02D0-4A14-80F5-F97B46347F63}"/>
            </a:ext>
          </a:extLst>
        </xdr:cNvPr>
        <xdr:cNvCxnSpPr/>
      </xdr:nvCxnSpPr>
      <xdr:spPr>
        <a:xfrm>
          <a:off x="20434300" y="1417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63500</xdr:rowOff>
    </xdr:from>
    <xdr:to>
      <xdr:col>102</xdr:col>
      <xdr:colOff>165100</xdr:colOff>
      <xdr:row>82</xdr:row>
      <xdr:rowOff>165100</xdr:rowOff>
    </xdr:to>
    <xdr:sp macro="" textlink="">
      <xdr:nvSpPr>
        <xdr:cNvPr id="663" name="楕円 662">
          <a:extLst>
            <a:ext uri="{FF2B5EF4-FFF2-40B4-BE49-F238E27FC236}">
              <a16:creationId xmlns:a16="http://schemas.microsoft.com/office/drawing/2014/main" id="{6AB6E4FD-D694-4C29-856A-AD226EB060E7}"/>
            </a:ext>
          </a:extLst>
        </xdr:cNvPr>
        <xdr:cNvSpPr/>
      </xdr:nvSpPr>
      <xdr:spPr>
        <a:xfrm>
          <a:off x="19494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114300</xdr:rowOff>
    </xdr:from>
    <xdr:to>
      <xdr:col>107</xdr:col>
      <xdr:colOff>50800</xdr:colOff>
      <xdr:row>82</xdr:row>
      <xdr:rowOff>114300</xdr:rowOff>
    </xdr:to>
    <xdr:cxnSp macro="">
      <xdr:nvCxnSpPr>
        <xdr:cNvPr id="664" name="直線コネクタ 663">
          <a:extLst>
            <a:ext uri="{FF2B5EF4-FFF2-40B4-BE49-F238E27FC236}">
              <a16:creationId xmlns:a16="http://schemas.microsoft.com/office/drawing/2014/main" id="{80FCAB13-F392-48F5-A480-D0F206288581}"/>
            </a:ext>
          </a:extLst>
        </xdr:cNvPr>
        <xdr:cNvCxnSpPr/>
      </xdr:nvCxnSpPr>
      <xdr:spPr>
        <a:xfrm>
          <a:off x="19545300" y="1417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63500</xdr:rowOff>
    </xdr:from>
    <xdr:to>
      <xdr:col>98</xdr:col>
      <xdr:colOff>38100</xdr:colOff>
      <xdr:row>82</xdr:row>
      <xdr:rowOff>165100</xdr:rowOff>
    </xdr:to>
    <xdr:sp macro="" textlink="">
      <xdr:nvSpPr>
        <xdr:cNvPr id="665" name="楕円 664">
          <a:extLst>
            <a:ext uri="{FF2B5EF4-FFF2-40B4-BE49-F238E27FC236}">
              <a16:creationId xmlns:a16="http://schemas.microsoft.com/office/drawing/2014/main" id="{A82A9748-27B8-46F1-8B10-68A47BA0AC48}"/>
            </a:ext>
          </a:extLst>
        </xdr:cNvPr>
        <xdr:cNvSpPr/>
      </xdr:nvSpPr>
      <xdr:spPr>
        <a:xfrm>
          <a:off x="18605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114300</xdr:rowOff>
    </xdr:from>
    <xdr:to>
      <xdr:col>102</xdr:col>
      <xdr:colOff>114300</xdr:colOff>
      <xdr:row>82</xdr:row>
      <xdr:rowOff>114300</xdr:rowOff>
    </xdr:to>
    <xdr:cxnSp macro="">
      <xdr:nvCxnSpPr>
        <xdr:cNvPr id="666" name="直線コネクタ 665">
          <a:extLst>
            <a:ext uri="{FF2B5EF4-FFF2-40B4-BE49-F238E27FC236}">
              <a16:creationId xmlns:a16="http://schemas.microsoft.com/office/drawing/2014/main" id="{E71736F5-7907-474E-941A-9DD754FED1E9}"/>
            </a:ext>
          </a:extLst>
        </xdr:cNvPr>
        <xdr:cNvCxnSpPr/>
      </xdr:nvCxnSpPr>
      <xdr:spPr>
        <a:xfrm>
          <a:off x="18656300" y="1417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667" name="n_1aveValue【児童館】&#10;一人当たり面積">
          <a:extLst>
            <a:ext uri="{FF2B5EF4-FFF2-40B4-BE49-F238E27FC236}">
              <a16:creationId xmlns:a16="http://schemas.microsoft.com/office/drawing/2014/main" id="{12DB865C-D57F-480B-81DB-FAD3A71BBF62}"/>
            </a:ext>
          </a:extLst>
        </xdr:cNvPr>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68" name="n_2aveValue【児童館】&#10;一人当たり面積">
          <a:extLst>
            <a:ext uri="{FF2B5EF4-FFF2-40B4-BE49-F238E27FC236}">
              <a16:creationId xmlns:a16="http://schemas.microsoft.com/office/drawing/2014/main" id="{E2D8AC42-53DE-4137-BC15-28BEF595ED7A}"/>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669" name="n_3aveValue【児童館】&#10;一人当たり面積">
          <a:extLst>
            <a:ext uri="{FF2B5EF4-FFF2-40B4-BE49-F238E27FC236}">
              <a16:creationId xmlns:a16="http://schemas.microsoft.com/office/drawing/2014/main" id="{88A97BB0-41B4-4A61-AAA3-6B1855576F61}"/>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670" name="n_4aveValue【児童館】&#10;一人当たり面積">
          <a:extLst>
            <a:ext uri="{FF2B5EF4-FFF2-40B4-BE49-F238E27FC236}">
              <a16:creationId xmlns:a16="http://schemas.microsoft.com/office/drawing/2014/main" id="{24C99BC3-EF52-4428-9A1E-426A8374E019}"/>
            </a:ext>
          </a:extLst>
        </xdr:cNvPr>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10177</xdr:rowOff>
    </xdr:from>
    <xdr:ext cx="469744" cy="259045"/>
    <xdr:sp macro="" textlink="">
      <xdr:nvSpPr>
        <xdr:cNvPr id="671" name="n_1mainValue【児童館】&#10;一人当たり面積">
          <a:extLst>
            <a:ext uri="{FF2B5EF4-FFF2-40B4-BE49-F238E27FC236}">
              <a16:creationId xmlns:a16="http://schemas.microsoft.com/office/drawing/2014/main" id="{5E570749-2EEA-42C3-A0D5-091650D6C6FC}"/>
            </a:ext>
          </a:extLst>
        </xdr:cNvPr>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672" name="n_2mainValue【児童館】&#10;一人当たり面積">
          <a:extLst>
            <a:ext uri="{FF2B5EF4-FFF2-40B4-BE49-F238E27FC236}">
              <a16:creationId xmlns:a16="http://schemas.microsoft.com/office/drawing/2014/main" id="{038848F6-7F65-4A51-823B-B110703A4050}"/>
            </a:ext>
          </a:extLst>
        </xdr:cNvPr>
        <xdr:cNvSpPr txBox="1"/>
      </xdr:nvSpPr>
      <xdr:spPr>
        <a:xfrm>
          <a:off x="20199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10177</xdr:rowOff>
    </xdr:from>
    <xdr:ext cx="469744" cy="259045"/>
    <xdr:sp macro="" textlink="">
      <xdr:nvSpPr>
        <xdr:cNvPr id="673" name="n_3mainValue【児童館】&#10;一人当たり面積">
          <a:extLst>
            <a:ext uri="{FF2B5EF4-FFF2-40B4-BE49-F238E27FC236}">
              <a16:creationId xmlns:a16="http://schemas.microsoft.com/office/drawing/2014/main" id="{0E50701C-2F59-4D65-B08B-B8F7086FAC17}"/>
            </a:ext>
          </a:extLst>
        </xdr:cNvPr>
        <xdr:cNvSpPr txBox="1"/>
      </xdr:nvSpPr>
      <xdr:spPr>
        <a:xfrm>
          <a:off x="19310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10177</xdr:rowOff>
    </xdr:from>
    <xdr:ext cx="469744" cy="259045"/>
    <xdr:sp macro="" textlink="">
      <xdr:nvSpPr>
        <xdr:cNvPr id="674" name="n_4mainValue【児童館】&#10;一人当たり面積">
          <a:extLst>
            <a:ext uri="{FF2B5EF4-FFF2-40B4-BE49-F238E27FC236}">
              <a16:creationId xmlns:a16="http://schemas.microsoft.com/office/drawing/2014/main" id="{DCC4C105-45F7-4E07-9415-06B22B9C96B7}"/>
            </a:ext>
          </a:extLst>
        </xdr:cNvPr>
        <xdr:cNvSpPr txBox="1"/>
      </xdr:nvSpPr>
      <xdr:spPr>
        <a:xfrm>
          <a:off x="18421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5" name="正方形/長方形 674">
          <a:extLst>
            <a:ext uri="{FF2B5EF4-FFF2-40B4-BE49-F238E27FC236}">
              <a16:creationId xmlns:a16="http://schemas.microsoft.com/office/drawing/2014/main" id="{C2E63033-DBB0-4ABE-A9ED-1DA84E61091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6" name="正方形/長方形 675">
          <a:extLst>
            <a:ext uri="{FF2B5EF4-FFF2-40B4-BE49-F238E27FC236}">
              <a16:creationId xmlns:a16="http://schemas.microsoft.com/office/drawing/2014/main" id="{F43ACA53-AF23-40F2-B1E4-EFC04FF72A9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7" name="正方形/長方形 676">
          <a:extLst>
            <a:ext uri="{FF2B5EF4-FFF2-40B4-BE49-F238E27FC236}">
              <a16:creationId xmlns:a16="http://schemas.microsoft.com/office/drawing/2014/main" id="{3929837A-6984-43CE-AE59-32D888DBA43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8" name="正方形/長方形 677">
          <a:extLst>
            <a:ext uri="{FF2B5EF4-FFF2-40B4-BE49-F238E27FC236}">
              <a16:creationId xmlns:a16="http://schemas.microsoft.com/office/drawing/2014/main" id="{79DC86F0-31CA-4780-9FDB-6B807A33642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9" name="正方形/長方形 678">
          <a:extLst>
            <a:ext uri="{FF2B5EF4-FFF2-40B4-BE49-F238E27FC236}">
              <a16:creationId xmlns:a16="http://schemas.microsoft.com/office/drawing/2014/main" id="{3A2DAEF2-6299-4BE8-ACB0-A3450246528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0" name="正方形/長方形 679">
          <a:extLst>
            <a:ext uri="{FF2B5EF4-FFF2-40B4-BE49-F238E27FC236}">
              <a16:creationId xmlns:a16="http://schemas.microsoft.com/office/drawing/2014/main" id="{074EA98A-E93E-446B-B789-1C9C8986B53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1" name="正方形/長方形 680">
          <a:extLst>
            <a:ext uri="{FF2B5EF4-FFF2-40B4-BE49-F238E27FC236}">
              <a16:creationId xmlns:a16="http://schemas.microsoft.com/office/drawing/2014/main" id="{25B415F7-CCF0-45BC-B1AB-1FC88245E97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2" name="正方形/長方形 681">
          <a:extLst>
            <a:ext uri="{FF2B5EF4-FFF2-40B4-BE49-F238E27FC236}">
              <a16:creationId xmlns:a16="http://schemas.microsoft.com/office/drawing/2014/main" id="{2FDE102C-03BF-45D7-8819-95A288A850A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3" name="テキスト ボックス 682">
          <a:extLst>
            <a:ext uri="{FF2B5EF4-FFF2-40B4-BE49-F238E27FC236}">
              <a16:creationId xmlns:a16="http://schemas.microsoft.com/office/drawing/2014/main" id="{6E148ED6-5896-48DC-8DF6-0DCDC5FA181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4" name="直線コネクタ 683">
          <a:extLst>
            <a:ext uri="{FF2B5EF4-FFF2-40B4-BE49-F238E27FC236}">
              <a16:creationId xmlns:a16="http://schemas.microsoft.com/office/drawing/2014/main" id="{0DC273EC-65F9-4F95-A270-DE62245E249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85" name="テキスト ボックス 684">
          <a:extLst>
            <a:ext uri="{FF2B5EF4-FFF2-40B4-BE49-F238E27FC236}">
              <a16:creationId xmlns:a16="http://schemas.microsoft.com/office/drawing/2014/main" id="{2804074D-F9AD-441D-93EB-CCEA2640C85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6" name="直線コネクタ 685">
          <a:extLst>
            <a:ext uri="{FF2B5EF4-FFF2-40B4-BE49-F238E27FC236}">
              <a16:creationId xmlns:a16="http://schemas.microsoft.com/office/drawing/2014/main" id="{15579D08-E9C4-4726-B0D2-9C139010313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87" name="テキスト ボックス 686">
          <a:extLst>
            <a:ext uri="{FF2B5EF4-FFF2-40B4-BE49-F238E27FC236}">
              <a16:creationId xmlns:a16="http://schemas.microsoft.com/office/drawing/2014/main" id="{2808EDDB-A96E-4175-BEB6-C69C29848E12}"/>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8" name="直線コネクタ 687">
          <a:extLst>
            <a:ext uri="{FF2B5EF4-FFF2-40B4-BE49-F238E27FC236}">
              <a16:creationId xmlns:a16="http://schemas.microsoft.com/office/drawing/2014/main" id="{497EA7AF-ABD3-4EB2-9FDD-B06945527DF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9" name="テキスト ボックス 688">
          <a:extLst>
            <a:ext uri="{FF2B5EF4-FFF2-40B4-BE49-F238E27FC236}">
              <a16:creationId xmlns:a16="http://schemas.microsoft.com/office/drawing/2014/main" id="{C6D3EA46-B527-4FD9-90FC-0AA89B21F6D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0" name="直線コネクタ 689">
          <a:extLst>
            <a:ext uri="{FF2B5EF4-FFF2-40B4-BE49-F238E27FC236}">
              <a16:creationId xmlns:a16="http://schemas.microsoft.com/office/drawing/2014/main" id="{F8CC3DE8-38D2-465B-BF4F-FFEA006997B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1" name="テキスト ボックス 690">
          <a:extLst>
            <a:ext uri="{FF2B5EF4-FFF2-40B4-BE49-F238E27FC236}">
              <a16:creationId xmlns:a16="http://schemas.microsoft.com/office/drawing/2014/main" id="{73B59DDA-8628-4826-8FC9-4ECB28CBD64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2" name="直線コネクタ 691">
          <a:extLst>
            <a:ext uri="{FF2B5EF4-FFF2-40B4-BE49-F238E27FC236}">
              <a16:creationId xmlns:a16="http://schemas.microsoft.com/office/drawing/2014/main" id="{CF15B94C-73B3-4746-9A95-80E6394A7EE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3" name="テキスト ボックス 692">
          <a:extLst>
            <a:ext uri="{FF2B5EF4-FFF2-40B4-BE49-F238E27FC236}">
              <a16:creationId xmlns:a16="http://schemas.microsoft.com/office/drawing/2014/main" id="{554FADE7-7AC0-4D42-A01B-06E303C6D63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4" name="直線コネクタ 693">
          <a:extLst>
            <a:ext uri="{FF2B5EF4-FFF2-40B4-BE49-F238E27FC236}">
              <a16:creationId xmlns:a16="http://schemas.microsoft.com/office/drawing/2014/main" id="{31056D00-AADA-48BD-AED0-AC9CCA1E52D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95" name="テキスト ボックス 694">
          <a:extLst>
            <a:ext uri="{FF2B5EF4-FFF2-40B4-BE49-F238E27FC236}">
              <a16:creationId xmlns:a16="http://schemas.microsoft.com/office/drawing/2014/main" id="{6468913C-FF6E-4FA4-BC53-CC22ACD67A7D}"/>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6" name="直線コネクタ 695">
          <a:extLst>
            <a:ext uri="{FF2B5EF4-FFF2-40B4-BE49-F238E27FC236}">
              <a16:creationId xmlns:a16="http://schemas.microsoft.com/office/drawing/2014/main" id="{ED1C2A3A-03E8-4A37-8207-75727A04AA7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97" name="テキスト ボックス 696">
          <a:extLst>
            <a:ext uri="{FF2B5EF4-FFF2-40B4-BE49-F238E27FC236}">
              <a16:creationId xmlns:a16="http://schemas.microsoft.com/office/drawing/2014/main" id="{FD4B5407-706C-4B44-94C8-D53D885F9BB6}"/>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8" name="【公民館】&#10;有形固定資産減価償却率グラフ枠">
          <a:extLst>
            <a:ext uri="{FF2B5EF4-FFF2-40B4-BE49-F238E27FC236}">
              <a16:creationId xmlns:a16="http://schemas.microsoft.com/office/drawing/2014/main" id="{D9203A81-DB96-48C9-9803-DE1E36EEA54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49530</xdr:rowOff>
    </xdr:from>
    <xdr:to>
      <xdr:col>85</xdr:col>
      <xdr:colOff>126364</xdr:colOff>
      <xdr:row>107</xdr:row>
      <xdr:rowOff>150495</xdr:rowOff>
    </xdr:to>
    <xdr:cxnSp macro="">
      <xdr:nvCxnSpPr>
        <xdr:cNvPr id="699" name="直線コネクタ 698">
          <a:extLst>
            <a:ext uri="{FF2B5EF4-FFF2-40B4-BE49-F238E27FC236}">
              <a16:creationId xmlns:a16="http://schemas.microsoft.com/office/drawing/2014/main" id="{65912CE7-EF85-48EE-8E9C-28DE44C86231}"/>
            </a:ext>
          </a:extLst>
        </xdr:cNvPr>
        <xdr:cNvCxnSpPr/>
      </xdr:nvCxnSpPr>
      <xdr:spPr>
        <a:xfrm flipV="1">
          <a:off x="16318864" y="17365980"/>
          <a:ext cx="0" cy="112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154322</xdr:rowOff>
    </xdr:from>
    <xdr:ext cx="405111" cy="259045"/>
    <xdr:sp macro="" textlink="">
      <xdr:nvSpPr>
        <xdr:cNvPr id="700" name="【公民館】&#10;有形固定資産減価償却率最小値テキスト">
          <a:extLst>
            <a:ext uri="{FF2B5EF4-FFF2-40B4-BE49-F238E27FC236}">
              <a16:creationId xmlns:a16="http://schemas.microsoft.com/office/drawing/2014/main" id="{24A10492-1F4D-4CAE-8C3E-4387927AEB2A}"/>
            </a:ext>
          </a:extLst>
        </xdr:cNvPr>
        <xdr:cNvSpPr txBox="1"/>
      </xdr:nvSpPr>
      <xdr:spPr>
        <a:xfrm>
          <a:off x="16357600" y="184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150495</xdr:rowOff>
    </xdr:from>
    <xdr:to>
      <xdr:col>86</xdr:col>
      <xdr:colOff>25400</xdr:colOff>
      <xdr:row>107</xdr:row>
      <xdr:rowOff>150495</xdr:rowOff>
    </xdr:to>
    <xdr:cxnSp macro="">
      <xdr:nvCxnSpPr>
        <xdr:cNvPr id="701" name="直線コネクタ 700">
          <a:extLst>
            <a:ext uri="{FF2B5EF4-FFF2-40B4-BE49-F238E27FC236}">
              <a16:creationId xmlns:a16="http://schemas.microsoft.com/office/drawing/2014/main" id="{7DBCE783-93AA-4E63-AB58-CD7C7D0A6F29}"/>
            </a:ext>
          </a:extLst>
        </xdr:cNvPr>
        <xdr:cNvCxnSpPr/>
      </xdr:nvCxnSpPr>
      <xdr:spPr>
        <a:xfrm>
          <a:off x="16230600" y="1849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167657</xdr:rowOff>
    </xdr:from>
    <xdr:ext cx="405111" cy="259045"/>
    <xdr:sp macro="" textlink="">
      <xdr:nvSpPr>
        <xdr:cNvPr id="702" name="【公民館】&#10;有形固定資産減価償却率最大値テキスト">
          <a:extLst>
            <a:ext uri="{FF2B5EF4-FFF2-40B4-BE49-F238E27FC236}">
              <a16:creationId xmlns:a16="http://schemas.microsoft.com/office/drawing/2014/main" id="{70FA3F22-4E38-4B18-A338-4F305566A9E7}"/>
            </a:ext>
          </a:extLst>
        </xdr:cNvPr>
        <xdr:cNvSpPr txBox="1"/>
      </xdr:nvSpPr>
      <xdr:spPr>
        <a:xfrm>
          <a:off x="163576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49530</xdr:rowOff>
    </xdr:from>
    <xdr:to>
      <xdr:col>86</xdr:col>
      <xdr:colOff>25400</xdr:colOff>
      <xdr:row>101</xdr:row>
      <xdr:rowOff>49530</xdr:rowOff>
    </xdr:to>
    <xdr:cxnSp macro="">
      <xdr:nvCxnSpPr>
        <xdr:cNvPr id="703" name="直線コネクタ 702">
          <a:extLst>
            <a:ext uri="{FF2B5EF4-FFF2-40B4-BE49-F238E27FC236}">
              <a16:creationId xmlns:a16="http://schemas.microsoft.com/office/drawing/2014/main" id="{97090A9B-5BF1-4C31-ABF9-31B32444509B}"/>
            </a:ext>
          </a:extLst>
        </xdr:cNvPr>
        <xdr:cNvCxnSpPr/>
      </xdr:nvCxnSpPr>
      <xdr:spPr>
        <a:xfrm>
          <a:off x="16230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15257</xdr:rowOff>
    </xdr:from>
    <xdr:ext cx="405111" cy="259045"/>
    <xdr:sp macro="" textlink="">
      <xdr:nvSpPr>
        <xdr:cNvPr id="704" name="【公民館】&#10;有形固定資産減価償却率平均値テキスト">
          <a:extLst>
            <a:ext uri="{FF2B5EF4-FFF2-40B4-BE49-F238E27FC236}">
              <a16:creationId xmlns:a16="http://schemas.microsoft.com/office/drawing/2014/main" id="{E18AC50B-32F7-4C63-BC2D-3AD76E2BEBC9}"/>
            </a:ext>
          </a:extLst>
        </xdr:cNvPr>
        <xdr:cNvSpPr txBox="1"/>
      </xdr:nvSpPr>
      <xdr:spPr>
        <a:xfrm>
          <a:off x="163576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705" name="フローチャート: 判断 704">
          <a:extLst>
            <a:ext uri="{FF2B5EF4-FFF2-40B4-BE49-F238E27FC236}">
              <a16:creationId xmlns:a16="http://schemas.microsoft.com/office/drawing/2014/main" id="{13F01CD4-985D-488B-9F62-CED5F9510F56}"/>
            </a:ext>
          </a:extLst>
        </xdr:cNvPr>
        <xdr:cNvSpPr/>
      </xdr:nvSpPr>
      <xdr:spPr>
        <a:xfrm>
          <a:off x="16268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31114</xdr:rowOff>
    </xdr:from>
    <xdr:to>
      <xdr:col>81</xdr:col>
      <xdr:colOff>101600</xdr:colOff>
      <xdr:row>104</xdr:row>
      <xdr:rowOff>132714</xdr:rowOff>
    </xdr:to>
    <xdr:sp macro="" textlink="">
      <xdr:nvSpPr>
        <xdr:cNvPr id="706" name="フローチャート: 判断 705">
          <a:extLst>
            <a:ext uri="{FF2B5EF4-FFF2-40B4-BE49-F238E27FC236}">
              <a16:creationId xmlns:a16="http://schemas.microsoft.com/office/drawing/2014/main" id="{B7B1AAE5-1C4F-4D96-BE82-08D1F3005127}"/>
            </a:ext>
          </a:extLst>
        </xdr:cNvPr>
        <xdr:cNvSpPr/>
      </xdr:nvSpPr>
      <xdr:spPr>
        <a:xfrm>
          <a:off x="154305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27305</xdr:rowOff>
    </xdr:from>
    <xdr:to>
      <xdr:col>76</xdr:col>
      <xdr:colOff>165100</xdr:colOff>
      <xdr:row>104</xdr:row>
      <xdr:rowOff>128905</xdr:rowOff>
    </xdr:to>
    <xdr:sp macro="" textlink="">
      <xdr:nvSpPr>
        <xdr:cNvPr id="707" name="フローチャート: 判断 706">
          <a:extLst>
            <a:ext uri="{FF2B5EF4-FFF2-40B4-BE49-F238E27FC236}">
              <a16:creationId xmlns:a16="http://schemas.microsoft.com/office/drawing/2014/main" id="{D5F9B84D-0A70-4893-B92E-1E64A2C2B2D4}"/>
            </a:ext>
          </a:extLst>
        </xdr:cNvPr>
        <xdr:cNvSpPr/>
      </xdr:nvSpPr>
      <xdr:spPr>
        <a:xfrm>
          <a:off x="1454150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708" name="フローチャート: 判断 707">
          <a:extLst>
            <a:ext uri="{FF2B5EF4-FFF2-40B4-BE49-F238E27FC236}">
              <a16:creationId xmlns:a16="http://schemas.microsoft.com/office/drawing/2014/main" id="{3E203C53-57BE-4B93-ACE9-F41587A9B949}"/>
            </a:ext>
          </a:extLst>
        </xdr:cNvPr>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170180</xdr:rowOff>
    </xdr:from>
    <xdr:to>
      <xdr:col>67</xdr:col>
      <xdr:colOff>101600</xdr:colOff>
      <xdr:row>104</xdr:row>
      <xdr:rowOff>100330</xdr:rowOff>
    </xdr:to>
    <xdr:sp macro="" textlink="">
      <xdr:nvSpPr>
        <xdr:cNvPr id="709" name="フローチャート: 判断 708">
          <a:extLst>
            <a:ext uri="{FF2B5EF4-FFF2-40B4-BE49-F238E27FC236}">
              <a16:creationId xmlns:a16="http://schemas.microsoft.com/office/drawing/2014/main" id="{F9A19AE0-7137-4629-9F18-B810DED362A6}"/>
            </a:ext>
          </a:extLst>
        </xdr:cNvPr>
        <xdr:cNvSpPr/>
      </xdr:nvSpPr>
      <xdr:spPr>
        <a:xfrm>
          <a:off x="12763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5D781F15-5207-4C8D-8684-A120AAE3B52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D0757AD9-9217-41DE-91FE-EFA08B855EE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574DA1AC-97E1-4531-8A8C-B6A785EAB1C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FA25EB41-5754-42AF-8E5D-C349F360FC8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908AC472-DB46-4A29-AF77-C3D6DFB97CA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122555</xdr:rowOff>
    </xdr:from>
    <xdr:to>
      <xdr:col>85</xdr:col>
      <xdr:colOff>177800</xdr:colOff>
      <xdr:row>102</xdr:row>
      <xdr:rowOff>52705</xdr:rowOff>
    </xdr:to>
    <xdr:sp macro="" textlink="">
      <xdr:nvSpPr>
        <xdr:cNvPr id="715" name="楕円 714">
          <a:extLst>
            <a:ext uri="{FF2B5EF4-FFF2-40B4-BE49-F238E27FC236}">
              <a16:creationId xmlns:a16="http://schemas.microsoft.com/office/drawing/2014/main" id="{76242D46-5A5D-4977-B143-2312DE598B96}"/>
            </a:ext>
          </a:extLst>
        </xdr:cNvPr>
        <xdr:cNvSpPr/>
      </xdr:nvSpPr>
      <xdr:spPr>
        <a:xfrm>
          <a:off x="16268700" y="1743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37482</xdr:rowOff>
    </xdr:from>
    <xdr:ext cx="405111" cy="259045"/>
    <xdr:sp macro="" textlink="">
      <xdr:nvSpPr>
        <xdr:cNvPr id="716" name="【公民館】&#10;有形固定資産減価償却率該当値テキスト">
          <a:extLst>
            <a:ext uri="{FF2B5EF4-FFF2-40B4-BE49-F238E27FC236}">
              <a16:creationId xmlns:a16="http://schemas.microsoft.com/office/drawing/2014/main" id="{0AC13E77-B750-4CC6-A00C-63A4A129CB1B}"/>
            </a:ext>
          </a:extLst>
        </xdr:cNvPr>
        <xdr:cNvSpPr txBox="1"/>
      </xdr:nvSpPr>
      <xdr:spPr>
        <a:xfrm>
          <a:off x="16357600" y="17353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78739</xdr:rowOff>
    </xdr:from>
    <xdr:to>
      <xdr:col>81</xdr:col>
      <xdr:colOff>101600</xdr:colOff>
      <xdr:row>102</xdr:row>
      <xdr:rowOff>8889</xdr:rowOff>
    </xdr:to>
    <xdr:sp macro="" textlink="">
      <xdr:nvSpPr>
        <xdr:cNvPr id="717" name="楕円 716">
          <a:extLst>
            <a:ext uri="{FF2B5EF4-FFF2-40B4-BE49-F238E27FC236}">
              <a16:creationId xmlns:a16="http://schemas.microsoft.com/office/drawing/2014/main" id="{0B9CFE6B-0685-4064-AE49-DAEE1DE79E61}"/>
            </a:ext>
          </a:extLst>
        </xdr:cNvPr>
        <xdr:cNvSpPr/>
      </xdr:nvSpPr>
      <xdr:spPr>
        <a:xfrm>
          <a:off x="15430500" y="1739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129539</xdr:rowOff>
    </xdr:from>
    <xdr:to>
      <xdr:col>85</xdr:col>
      <xdr:colOff>127000</xdr:colOff>
      <xdr:row>102</xdr:row>
      <xdr:rowOff>1905</xdr:rowOff>
    </xdr:to>
    <xdr:cxnSp macro="">
      <xdr:nvCxnSpPr>
        <xdr:cNvPr id="718" name="直線コネクタ 717">
          <a:extLst>
            <a:ext uri="{FF2B5EF4-FFF2-40B4-BE49-F238E27FC236}">
              <a16:creationId xmlns:a16="http://schemas.microsoft.com/office/drawing/2014/main" id="{8F9EEDB8-B019-4929-A8D5-15DE12EC6E96}"/>
            </a:ext>
          </a:extLst>
        </xdr:cNvPr>
        <xdr:cNvCxnSpPr/>
      </xdr:nvCxnSpPr>
      <xdr:spPr>
        <a:xfrm>
          <a:off x="15481300" y="17445989"/>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33020</xdr:rowOff>
    </xdr:from>
    <xdr:to>
      <xdr:col>76</xdr:col>
      <xdr:colOff>165100</xdr:colOff>
      <xdr:row>101</xdr:row>
      <xdr:rowOff>134620</xdr:rowOff>
    </xdr:to>
    <xdr:sp macro="" textlink="">
      <xdr:nvSpPr>
        <xdr:cNvPr id="719" name="楕円 718">
          <a:extLst>
            <a:ext uri="{FF2B5EF4-FFF2-40B4-BE49-F238E27FC236}">
              <a16:creationId xmlns:a16="http://schemas.microsoft.com/office/drawing/2014/main" id="{A0DF4885-6FC7-4467-82D6-B8DE9B4D3CBF}"/>
            </a:ext>
          </a:extLst>
        </xdr:cNvPr>
        <xdr:cNvSpPr/>
      </xdr:nvSpPr>
      <xdr:spPr>
        <a:xfrm>
          <a:off x="14541500" y="1734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83820</xdr:rowOff>
    </xdr:from>
    <xdr:to>
      <xdr:col>81</xdr:col>
      <xdr:colOff>50800</xdr:colOff>
      <xdr:row>101</xdr:row>
      <xdr:rowOff>129539</xdr:rowOff>
    </xdr:to>
    <xdr:cxnSp macro="">
      <xdr:nvCxnSpPr>
        <xdr:cNvPr id="720" name="直線コネクタ 719">
          <a:extLst>
            <a:ext uri="{FF2B5EF4-FFF2-40B4-BE49-F238E27FC236}">
              <a16:creationId xmlns:a16="http://schemas.microsoft.com/office/drawing/2014/main" id="{6DEEA8EA-92DE-4913-B594-EA0544BD232F}"/>
            </a:ext>
          </a:extLst>
        </xdr:cNvPr>
        <xdr:cNvCxnSpPr/>
      </xdr:nvCxnSpPr>
      <xdr:spPr>
        <a:xfrm>
          <a:off x="14592300" y="174002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160655</xdr:rowOff>
    </xdr:from>
    <xdr:to>
      <xdr:col>72</xdr:col>
      <xdr:colOff>38100</xdr:colOff>
      <xdr:row>101</xdr:row>
      <xdr:rowOff>90805</xdr:rowOff>
    </xdr:to>
    <xdr:sp macro="" textlink="">
      <xdr:nvSpPr>
        <xdr:cNvPr id="721" name="楕円 720">
          <a:extLst>
            <a:ext uri="{FF2B5EF4-FFF2-40B4-BE49-F238E27FC236}">
              <a16:creationId xmlns:a16="http://schemas.microsoft.com/office/drawing/2014/main" id="{144B0FFC-AECF-4C56-8D85-FB18457F860E}"/>
            </a:ext>
          </a:extLst>
        </xdr:cNvPr>
        <xdr:cNvSpPr/>
      </xdr:nvSpPr>
      <xdr:spPr>
        <a:xfrm>
          <a:off x="13652500" y="173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40005</xdr:rowOff>
    </xdr:from>
    <xdr:to>
      <xdr:col>76</xdr:col>
      <xdr:colOff>114300</xdr:colOff>
      <xdr:row>101</xdr:row>
      <xdr:rowOff>83820</xdr:rowOff>
    </xdr:to>
    <xdr:cxnSp macro="">
      <xdr:nvCxnSpPr>
        <xdr:cNvPr id="722" name="直線コネクタ 721">
          <a:extLst>
            <a:ext uri="{FF2B5EF4-FFF2-40B4-BE49-F238E27FC236}">
              <a16:creationId xmlns:a16="http://schemas.microsoft.com/office/drawing/2014/main" id="{571208FB-563F-4D77-BFEA-0A21227A6104}"/>
            </a:ext>
          </a:extLst>
        </xdr:cNvPr>
        <xdr:cNvCxnSpPr/>
      </xdr:nvCxnSpPr>
      <xdr:spPr>
        <a:xfrm>
          <a:off x="13703300" y="173564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116839</xdr:rowOff>
    </xdr:from>
    <xdr:to>
      <xdr:col>67</xdr:col>
      <xdr:colOff>101600</xdr:colOff>
      <xdr:row>101</xdr:row>
      <xdr:rowOff>46989</xdr:rowOff>
    </xdr:to>
    <xdr:sp macro="" textlink="">
      <xdr:nvSpPr>
        <xdr:cNvPr id="723" name="楕円 722">
          <a:extLst>
            <a:ext uri="{FF2B5EF4-FFF2-40B4-BE49-F238E27FC236}">
              <a16:creationId xmlns:a16="http://schemas.microsoft.com/office/drawing/2014/main" id="{E0EB7716-86FC-48F2-A371-3E7AAD4706D2}"/>
            </a:ext>
          </a:extLst>
        </xdr:cNvPr>
        <xdr:cNvSpPr/>
      </xdr:nvSpPr>
      <xdr:spPr>
        <a:xfrm>
          <a:off x="12763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167639</xdr:rowOff>
    </xdr:from>
    <xdr:to>
      <xdr:col>71</xdr:col>
      <xdr:colOff>177800</xdr:colOff>
      <xdr:row>101</xdr:row>
      <xdr:rowOff>40005</xdr:rowOff>
    </xdr:to>
    <xdr:cxnSp macro="">
      <xdr:nvCxnSpPr>
        <xdr:cNvPr id="724" name="直線コネクタ 723">
          <a:extLst>
            <a:ext uri="{FF2B5EF4-FFF2-40B4-BE49-F238E27FC236}">
              <a16:creationId xmlns:a16="http://schemas.microsoft.com/office/drawing/2014/main" id="{99FE598F-D3D0-4EB0-A972-31D0DB8FB226}"/>
            </a:ext>
          </a:extLst>
        </xdr:cNvPr>
        <xdr:cNvCxnSpPr/>
      </xdr:nvCxnSpPr>
      <xdr:spPr>
        <a:xfrm>
          <a:off x="12814300" y="173126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123841</xdr:rowOff>
    </xdr:from>
    <xdr:ext cx="405111" cy="259045"/>
    <xdr:sp macro="" textlink="">
      <xdr:nvSpPr>
        <xdr:cNvPr id="725" name="n_1aveValue【公民館】&#10;有形固定資産減価償却率">
          <a:extLst>
            <a:ext uri="{FF2B5EF4-FFF2-40B4-BE49-F238E27FC236}">
              <a16:creationId xmlns:a16="http://schemas.microsoft.com/office/drawing/2014/main" id="{FA415759-2BEF-4429-BE61-DC8B536C3A9E}"/>
            </a:ext>
          </a:extLst>
        </xdr:cNvPr>
        <xdr:cNvSpPr txBox="1"/>
      </xdr:nvSpPr>
      <xdr:spPr>
        <a:xfrm>
          <a:off x="15266044" y="1795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120032</xdr:rowOff>
    </xdr:from>
    <xdr:ext cx="405111" cy="259045"/>
    <xdr:sp macro="" textlink="">
      <xdr:nvSpPr>
        <xdr:cNvPr id="726" name="n_2aveValue【公民館】&#10;有形固定資産減価償却率">
          <a:extLst>
            <a:ext uri="{FF2B5EF4-FFF2-40B4-BE49-F238E27FC236}">
              <a16:creationId xmlns:a16="http://schemas.microsoft.com/office/drawing/2014/main" id="{2F56D006-210E-48A6-9DEF-763BD368CF3D}"/>
            </a:ext>
          </a:extLst>
        </xdr:cNvPr>
        <xdr:cNvSpPr txBox="1"/>
      </xdr:nvSpPr>
      <xdr:spPr>
        <a:xfrm>
          <a:off x="14389744" y="1795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158132</xdr:rowOff>
    </xdr:from>
    <xdr:ext cx="405111" cy="259045"/>
    <xdr:sp macro="" textlink="">
      <xdr:nvSpPr>
        <xdr:cNvPr id="727" name="n_3aveValue【公民館】&#10;有形固定資産減価償却率">
          <a:extLst>
            <a:ext uri="{FF2B5EF4-FFF2-40B4-BE49-F238E27FC236}">
              <a16:creationId xmlns:a16="http://schemas.microsoft.com/office/drawing/2014/main" id="{6C343797-5D0C-4A78-9F0A-D8416C4412C6}"/>
            </a:ext>
          </a:extLst>
        </xdr:cNvPr>
        <xdr:cNvSpPr txBox="1"/>
      </xdr:nvSpPr>
      <xdr:spPr>
        <a:xfrm>
          <a:off x="13500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91457</xdr:rowOff>
    </xdr:from>
    <xdr:ext cx="405111" cy="259045"/>
    <xdr:sp macro="" textlink="">
      <xdr:nvSpPr>
        <xdr:cNvPr id="728" name="n_4aveValue【公民館】&#10;有形固定資産減価償却率">
          <a:extLst>
            <a:ext uri="{FF2B5EF4-FFF2-40B4-BE49-F238E27FC236}">
              <a16:creationId xmlns:a16="http://schemas.microsoft.com/office/drawing/2014/main" id="{60D8776A-C268-4323-A769-91A162D3F91E}"/>
            </a:ext>
          </a:extLst>
        </xdr:cNvPr>
        <xdr:cNvSpPr txBox="1"/>
      </xdr:nvSpPr>
      <xdr:spPr>
        <a:xfrm>
          <a:off x="12611744" y="179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25416</xdr:rowOff>
    </xdr:from>
    <xdr:ext cx="405111" cy="259045"/>
    <xdr:sp macro="" textlink="">
      <xdr:nvSpPr>
        <xdr:cNvPr id="729" name="n_1mainValue【公民館】&#10;有形固定資産減価償却率">
          <a:extLst>
            <a:ext uri="{FF2B5EF4-FFF2-40B4-BE49-F238E27FC236}">
              <a16:creationId xmlns:a16="http://schemas.microsoft.com/office/drawing/2014/main" id="{C82A7357-C37B-4CCD-A1D0-C68028B4622A}"/>
            </a:ext>
          </a:extLst>
        </xdr:cNvPr>
        <xdr:cNvSpPr txBox="1"/>
      </xdr:nvSpPr>
      <xdr:spPr>
        <a:xfrm>
          <a:off x="15266044" y="1717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151147</xdr:rowOff>
    </xdr:from>
    <xdr:ext cx="405111" cy="259045"/>
    <xdr:sp macro="" textlink="">
      <xdr:nvSpPr>
        <xdr:cNvPr id="730" name="n_2mainValue【公民館】&#10;有形固定資産減価償却率">
          <a:extLst>
            <a:ext uri="{FF2B5EF4-FFF2-40B4-BE49-F238E27FC236}">
              <a16:creationId xmlns:a16="http://schemas.microsoft.com/office/drawing/2014/main" id="{17AB8733-B9E1-40F9-AF5F-1046D7D9B38E}"/>
            </a:ext>
          </a:extLst>
        </xdr:cNvPr>
        <xdr:cNvSpPr txBox="1"/>
      </xdr:nvSpPr>
      <xdr:spPr>
        <a:xfrm>
          <a:off x="14389744" y="1712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107332</xdr:rowOff>
    </xdr:from>
    <xdr:ext cx="405111" cy="259045"/>
    <xdr:sp macro="" textlink="">
      <xdr:nvSpPr>
        <xdr:cNvPr id="731" name="n_3mainValue【公民館】&#10;有形固定資産減価償却率">
          <a:extLst>
            <a:ext uri="{FF2B5EF4-FFF2-40B4-BE49-F238E27FC236}">
              <a16:creationId xmlns:a16="http://schemas.microsoft.com/office/drawing/2014/main" id="{7D7EA3BB-DA5C-4718-A05A-6ED7FB38C648}"/>
            </a:ext>
          </a:extLst>
        </xdr:cNvPr>
        <xdr:cNvSpPr txBox="1"/>
      </xdr:nvSpPr>
      <xdr:spPr>
        <a:xfrm>
          <a:off x="13500744" y="1708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63516</xdr:rowOff>
    </xdr:from>
    <xdr:ext cx="405111" cy="259045"/>
    <xdr:sp macro="" textlink="">
      <xdr:nvSpPr>
        <xdr:cNvPr id="732" name="n_4mainValue【公民館】&#10;有形固定資産減価償却率">
          <a:extLst>
            <a:ext uri="{FF2B5EF4-FFF2-40B4-BE49-F238E27FC236}">
              <a16:creationId xmlns:a16="http://schemas.microsoft.com/office/drawing/2014/main" id="{942D440E-25F5-4E54-B29E-8D88548B6096}"/>
            </a:ext>
          </a:extLst>
        </xdr:cNvPr>
        <xdr:cNvSpPr txBox="1"/>
      </xdr:nvSpPr>
      <xdr:spPr>
        <a:xfrm>
          <a:off x="12611744"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3" name="正方形/長方形 732">
          <a:extLst>
            <a:ext uri="{FF2B5EF4-FFF2-40B4-BE49-F238E27FC236}">
              <a16:creationId xmlns:a16="http://schemas.microsoft.com/office/drawing/2014/main" id="{86EBAEC9-4ADD-47E4-BBB1-295953632F4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4" name="正方形/長方形 733">
          <a:extLst>
            <a:ext uri="{FF2B5EF4-FFF2-40B4-BE49-F238E27FC236}">
              <a16:creationId xmlns:a16="http://schemas.microsoft.com/office/drawing/2014/main" id="{FC71AD48-558D-4F91-A05B-1ADB77B5492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5" name="正方形/長方形 734">
          <a:extLst>
            <a:ext uri="{FF2B5EF4-FFF2-40B4-BE49-F238E27FC236}">
              <a16:creationId xmlns:a16="http://schemas.microsoft.com/office/drawing/2014/main" id="{FF851619-9D77-45F7-8085-A916E75FAC2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6" name="正方形/長方形 735">
          <a:extLst>
            <a:ext uri="{FF2B5EF4-FFF2-40B4-BE49-F238E27FC236}">
              <a16:creationId xmlns:a16="http://schemas.microsoft.com/office/drawing/2014/main" id="{C4244CC3-A5F7-4330-8014-0EFDA0BB7D6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7" name="正方形/長方形 736">
          <a:extLst>
            <a:ext uri="{FF2B5EF4-FFF2-40B4-BE49-F238E27FC236}">
              <a16:creationId xmlns:a16="http://schemas.microsoft.com/office/drawing/2014/main" id="{2CD7DDDB-81D3-42B3-8056-CD001E78AFE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8" name="正方形/長方形 737">
          <a:extLst>
            <a:ext uri="{FF2B5EF4-FFF2-40B4-BE49-F238E27FC236}">
              <a16:creationId xmlns:a16="http://schemas.microsoft.com/office/drawing/2014/main" id="{0FF52B58-7A2A-472F-BBCA-A0D72D137FC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9" name="正方形/長方形 738">
          <a:extLst>
            <a:ext uri="{FF2B5EF4-FFF2-40B4-BE49-F238E27FC236}">
              <a16:creationId xmlns:a16="http://schemas.microsoft.com/office/drawing/2014/main" id="{AC2E5B09-DF08-4941-B3F9-300ACA9E704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0" name="正方形/長方形 739">
          <a:extLst>
            <a:ext uri="{FF2B5EF4-FFF2-40B4-BE49-F238E27FC236}">
              <a16:creationId xmlns:a16="http://schemas.microsoft.com/office/drawing/2014/main" id="{7E03A296-A485-4391-B15D-01A548891A2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1" name="テキスト ボックス 740">
          <a:extLst>
            <a:ext uri="{FF2B5EF4-FFF2-40B4-BE49-F238E27FC236}">
              <a16:creationId xmlns:a16="http://schemas.microsoft.com/office/drawing/2014/main" id="{41CDDF20-64A2-4014-BA69-CCBC814B1D7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2" name="直線コネクタ 741">
          <a:extLst>
            <a:ext uri="{FF2B5EF4-FFF2-40B4-BE49-F238E27FC236}">
              <a16:creationId xmlns:a16="http://schemas.microsoft.com/office/drawing/2014/main" id="{B49E07B2-0EAE-4616-811D-50855A56D0F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3" name="直線コネクタ 742">
          <a:extLst>
            <a:ext uri="{FF2B5EF4-FFF2-40B4-BE49-F238E27FC236}">
              <a16:creationId xmlns:a16="http://schemas.microsoft.com/office/drawing/2014/main" id="{04802DA4-A268-41BA-B6F4-C76B0301A5D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4" name="テキスト ボックス 743">
          <a:extLst>
            <a:ext uri="{FF2B5EF4-FFF2-40B4-BE49-F238E27FC236}">
              <a16:creationId xmlns:a16="http://schemas.microsoft.com/office/drawing/2014/main" id="{6FEA6824-4464-4CF8-8AC6-9088F757BA4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5" name="直線コネクタ 744">
          <a:extLst>
            <a:ext uri="{FF2B5EF4-FFF2-40B4-BE49-F238E27FC236}">
              <a16:creationId xmlns:a16="http://schemas.microsoft.com/office/drawing/2014/main" id="{35C12E37-3B02-48EE-8D6E-3020742D283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6" name="テキスト ボックス 745">
          <a:extLst>
            <a:ext uri="{FF2B5EF4-FFF2-40B4-BE49-F238E27FC236}">
              <a16:creationId xmlns:a16="http://schemas.microsoft.com/office/drawing/2014/main" id="{4EF29315-ABDE-4170-B227-A683B80B67C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7" name="直線コネクタ 746">
          <a:extLst>
            <a:ext uri="{FF2B5EF4-FFF2-40B4-BE49-F238E27FC236}">
              <a16:creationId xmlns:a16="http://schemas.microsoft.com/office/drawing/2014/main" id="{D2C771DF-B0A0-4EE9-81BE-672D81BE4E3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8" name="テキスト ボックス 747">
          <a:extLst>
            <a:ext uri="{FF2B5EF4-FFF2-40B4-BE49-F238E27FC236}">
              <a16:creationId xmlns:a16="http://schemas.microsoft.com/office/drawing/2014/main" id="{7FC483A1-1BE5-420A-800C-7C50EF518FF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9" name="直線コネクタ 748">
          <a:extLst>
            <a:ext uri="{FF2B5EF4-FFF2-40B4-BE49-F238E27FC236}">
              <a16:creationId xmlns:a16="http://schemas.microsoft.com/office/drawing/2014/main" id="{819FC475-89F8-42B7-9FE2-690077F3367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0" name="テキスト ボックス 749">
          <a:extLst>
            <a:ext uri="{FF2B5EF4-FFF2-40B4-BE49-F238E27FC236}">
              <a16:creationId xmlns:a16="http://schemas.microsoft.com/office/drawing/2014/main" id="{43255CAC-A89B-4B07-8788-7CD84992115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1" name="直線コネクタ 750">
          <a:extLst>
            <a:ext uri="{FF2B5EF4-FFF2-40B4-BE49-F238E27FC236}">
              <a16:creationId xmlns:a16="http://schemas.microsoft.com/office/drawing/2014/main" id="{022F76B1-7882-405A-946C-08FFA8597AA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2" name="テキスト ボックス 751">
          <a:extLst>
            <a:ext uri="{FF2B5EF4-FFF2-40B4-BE49-F238E27FC236}">
              <a16:creationId xmlns:a16="http://schemas.microsoft.com/office/drawing/2014/main" id="{2CDE082A-E4A6-42EF-AA2E-5B9DA3F2946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3" name="直線コネクタ 752">
          <a:extLst>
            <a:ext uri="{FF2B5EF4-FFF2-40B4-BE49-F238E27FC236}">
              <a16:creationId xmlns:a16="http://schemas.microsoft.com/office/drawing/2014/main" id="{29438CC2-E915-4FBC-9872-A4A76373E0A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4" name="テキスト ボックス 753">
          <a:extLst>
            <a:ext uri="{FF2B5EF4-FFF2-40B4-BE49-F238E27FC236}">
              <a16:creationId xmlns:a16="http://schemas.microsoft.com/office/drawing/2014/main" id="{F60DC717-6A40-4CAC-9AB8-21E257F2AF0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5" name="直線コネクタ 754">
          <a:extLst>
            <a:ext uri="{FF2B5EF4-FFF2-40B4-BE49-F238E27FC236}">
              <a16:creationId xmlns:a16="http://schemas.microsoft.com/office/drawing/2014/main" id="{A03421F4-3423-41BD-8598-E6DEB3BABBE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6" name="テキスト ボックス 755">
          <a:extLst>
            <a:ext uri="{FF2B5EF4-FFF2-40B4-BE49-F238E27FC236}">
              <a16:creationId xmlns:a16="http://schemas.microsoft.com/office/drawing/2014/main" id="{92F08E41-4172-4E1D-8A6C-3C5E368C82C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7" name="【公民館】&#10;一人当たり面積グラフ枠">
          <a:extLst>
            <a:ext uri="{FF2B5EF4-FFF2-40B4-BE49-F238E27FC236}">
              <a16:creationId xmlns:a16="http://schemas.microsoft.com/office/drawing/2014/main" id="{2C064926-43A6-41E2-A84E-2BF531E37FC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27214</xdr:rowOff>
    </xdr:from>
    <xdr:to>
      <xdr:col>116</xdr:col>
      <xdr:colOff>62864</xdr:colOff>
      <xdr:row>109</xdr:row>
      <xdr:rowOff>19050</xdr:rowOff>
    </xdr:to>
    <xdr:cxnSp macro="">
      <xdr:nvCxnSpPr>
        <xdr:cNvPr id="758" name="直線コネクタ 757">
          <a:extLst>
            <a:ext uri="{FF2B5EF4-FFF2-40B4-BE49-F238E27FC236}">
              <a16:creationId xmlns:a16="http://schemas.microsoft.com/office/drawing/2014/main" id="{8DF99999-4F63-43EF-9CD8-70DAE4B02F64}"/>
            </a:ext>
          </a:extLst>
        </xdr:cNvPr>
        <xdr:cNvCxnSpPr/>
      </xdr:nvCxnSpPr>
      <xdr:spPr>
        <a:xfrm flipV="1">
          <a:off x="22160864" y="17172214"/>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759" name="【公民館】&#10;一人当たり面積最小値テキスト">
          <a:extLst>
            <a:ext uri="{FF2B5EF4-FFF2-40B4-BE49-F238E27FC236}">
              <a16:creationId xmlns:a16="http://schemas.microsoft.com/office/drawing/2014/main" id="{2300A6A1-FC40-4667-8EBE-AE782AF7C697}"/>
            </a:ext>
          </a:extLst>
        </xdr:cNvPr>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60" name="直線コネクタ 759">
          <a:extLst>
            <a:ext uri="{FF2B5EF4-FFF2-40B4-BE49-F238E27FC236}">
              <a16:creationId xmlns:a16="http://schemas.microsoft.com/office/drawing/2014/main" id="{28A09D22-7DBF-49DD-BB10-CE9269295429}"/>
            </a:ext>
          </a:extLst>
        </xdr:cNvPr>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145341</xdr:rowOff>
    </xdr:from>
    <xdr:ext cx="469744" cy="259045"/>
    <xdr:sp macro="" textlink="">
      <xdr:nvSpPr>
        <xdr:cNvPr id="761" name="【公民館】&#10;一人当たり面積最大値テキスト">
          <a:extLst>
            <a:ext uri="{FF2B5EF4-FFF2-40B4-BE49-F238E27FC236}">
              <a16:creationId xmlns:a16="http://schemas.microsoft.com/office/drawing/2014/main" id="{F3B2116F-0337-4D12-9E17-DF786BED547B}"/>
            </a:ext>
          </a:extLst>
        </xdr:cNvPr>
        <xdr:cNvSpPr txBox="1"/>
      </xdr:nvSpPr>
      <xdr:spPr>
        <a:xfrm>
          <a:off x="22199600" y="1694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27214</xdr:rowOff>
    </xdr:from>
    <xdr:to>
      <xdr:col>116</xdr:col>
      <xdr:colOff>152400</xdr:colOff>
      <xdr:row>100</xdr:row>
      <xdr:rowOff>27214</xdr:rowOff>
    </xdr:to>
    <xdr:cxnSp macro="">
      <xdr:nvCxnSpPr>
        <xdr:cNvPr id="762" name="直線コネクタ 761">
          <a:extLst>
            <a:ext uri="{FF2B5EF4-FFF2-40B4-BE49-F238E27FC236}">
              <a16:creationId xmlns:a16="http://schemas.microsoft.com/office/drawing/2014/main" id="{FC89BC25-D798-4A60-A94B-677A6FA1940F}"/>
            </a:ext>
          </a:extLst>
        </xdr:cNvPr>
        <xdr:cNvCxnSpPr/>
      </xdr:nvCxnSpPr>
      <xdr:spPr>
        <a:xfrm>
          <a:off x="22072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72770</xdr:rowOff>
    </xdr:from>
    <xdr:ext cx="469744" cy="259045"/>
    <xdr:sp macro="" textlink="">
      <xdr:nvSpPr>
        <xdr:cNvPr id="763" name="【公民館】&#10;一人当たり面積平均値テキスト">
          <a:extLst>
            <a:ext uri="{FF2B5EF4-FFF2-40B4-BE49-F238E27FC236}">
              <a16:creationId xmlns:a16="http://schemas.microsoft.com/office/drawing/2014/main" id="{7E8D659B-5F90-45CF-B19C-A0B3B7D50CD8}"/>
            </a:ext>
          </a:extLst>
        </xdr:cNvPr>
        <xdr:cNvSpPr txBox="1"/>
      </xdr:nvSpPr>
      <xdr:spPr>
        <a:xfrm>
          <a:off x="22199600" y="1790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764" name="フローチャート: 判断 763">
          <a:extLst>
            <a:ext uri="{FF2B5EF4-FFF2-40B4-BE49-F238E27FC236}">
              <a16:creationId xmlns:a16="http://schemas.microsoft.com/office/drawing/2014/main" id="{1E65987D-D582-495B-9619-FAD7FE3636FE}"/>
            </a:ext>
          </a:extLst>
        </xdr:cNvPr>
        <xdr:cNvSpPr/>
      </xdr:nvSpPr>
      <xdr:spPr>
        <a:xfrm>
          <a:off x="22110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49893</xdr:rowOff>
    </xdr:from>
    <xdr:to>
      <xdr:col>112</xdr:col>
      <xdr:colOff>38100</xdr:colOff>
      <xdr:row>105</xdr:row>
      <xdr:rowOff>151493</xdr:rowOff>
    </xdr:to>
    <xdr:sp macro="" textlink="">
      <xdr:nvSpPr>
        <xdr:cNvPr id="765" name="フローチャート: 判断 764">
          <a:extLst>
            <a:ext uri="{FF2B5EF4-FFF2-40B4-BE49-F238E27FC236}">
              <a16:creationId xmlns:a16="http://schemas.microsoft.com/office/drawing/2014/main" id="{BA911DE7-7380-462E-B816-A767BAEEB650}"/>
            </a:ext>
          </a:extLst>
        </xdr:cNvPr>
        <xdr:cNvSpPr/>
      </xdr:nvSpPr>
      <xdr:spPr>
        <a:xfrm>
          <a:off x="21272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17236</xdr:rowOff>
    </xdr:from>
    <xdr:to>
      <xdr:col>107</xdr:col>
      <xdr:colOff>101600</xdr:colOff>
      <xdr:row>105</xdr:row>
      <xdr:rowOff>118836</xdr:rowOff>
    </xdr:to>
    <xdr:sp macro="" textlink="">
      <xdr:nvSpPr>
        <xdr:cNvPr id="766" name="フローチャート: 判断 765">
          <a:extLst>
            <a:ext uri="{FF2B5EF4-FFF2-40B4-BE49-F238E27FC236}">
              <a16:creationId xmlns:a16="http://schemas.microsoft.com/office/drawing/2014/main" id="{192E9340-E1E8-45C1-ADC1-8A328F035BA6}"/>
            </a:ext>
          </a:extLst>
        </xdr:cNvPr>
        <xdr:cNvSpPr/>
      </xdr:nvSpPr>
      <xdr:spPr>
        <a:xfrm>
          <a:off x="20383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767" name="フローチャート: 判断 766">
          <a:extLst>
            <a:ext uri="{FF2B5EF4-FFF2-40B4-BE49-F238E27FC236}">
              <a16:creationId xmlns:a16="http://schemas.microsoft.com/office/drawing/2014/main" id="{F6D270C8-C6B3-4713-A881-07ED6951EEDF}"/>
            </a:ext>
          </a:extLst>
        </xdr:cNvPr>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66221</xdr:rowOff>
    </xdr:from>
    <xdr:to>
      <xdr:col>98</xdr:col>
      <xdr:colOff>38100</xdr:colOff>
      <xdr:row>105</xdr:row>
      <xdr:rowOff>167821</xdr:rowOff>
    </xdr:to>
    <xdr:sp macro="" textlink="">
      <xdr:nvSpPr>
        <xdr:cNvPr id="768" name="フローチャート: 判断 767">
          <a:extLst>
            <a:ext uri="{FF2B5EF4-FFF2-40B4-BE49-F238E27FC236}">
              <a16:creationId xmlns:a16="http://schemas.microsoft.com/office/drawing/2014/main" id="{9B5995B9-B0AD-408F-82D6-5339F7BCA564}"/>
            </a:ext>
          </a:extLst>
        </xdr:cNvPr>
        <xdr:cNvSpPr/>
      </xdr:nvSpPr>
      <xdr:spPr>
        <a:xfrm>
          <a:off x="18605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4F5C51CA-4575-471C-8519-068B464D69C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B5DE229-604F-46C7-AF92-9A2CECE4993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57A613B5-3101-4B0A-B5A5-0787BAA5042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B02651E7-37C9-4C43-AE58-531A55280E1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C56FACAC-511C-4299-9FC8-38D1952B7B7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58057</xdr:rowOff>
    </xdr:from>
    <xdr:to>
      <xdr:col>116</xdr:col>
      <xdr:colOff>114300</xdr:colOff>
      <xdr:row>108</xdr:row>
      <xdr:rowOff>159657</xdr:rowOff>
    </xdr:to>
    <xdr:sp macro="" textlink="">
      <xdr:nvSpPr>
        <xdr:cNvPr id="774" name="楕円 773">
          <a:extLst>
            <a:ext uri="{FF2B5EF4-FFF2-40B4-BE49-F238E27FC236}">
              <a16:creationId xmlns:a16="http://schemas.microsoft.com/office/drawing/2014/main" id="{0E5BD325-8A41-49B6-AFC0-5E5265D433B3}"/>
            </a:ext>
          </a:extLst>
        </xdr:cNvPr>
        <xdr:cNvSpPr/>
      </xdr:nvSpPr>
      <xdr:spPr>
        <a:xfrm>
          <a:off x="221107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144434</xdr:rowOff>
    </xdr:from>
    <xdr:ext cx="469744" cy="259045"/>
    <xdr:sp macro="" textlink="">
      <xdr:nvSpPr>
        <xdr:cNvPr id="775" name="【公民館】&#10;一人当たり面積該当値テキスト">
          <a:extLst>
            <a:ext uri="{FF2B5EF4-FFF2-40B4-BE49-F238E27FC236}">
              <a16:creationId xmlns:a16="http://schemas.microsoft.com/office/drawing/2014/main" id="{44107892-F0F6-438B-848B-B021579EC4E9}"/>
            </a:ext>
          </a:extLst>
        </xdr:cNvPr>
        <xdr:cNvSpPr txBox="1"/>
      </xdr:nvSpPr>
      <xdr:spPr>
        <a:xfrm>
          <a:off x="22199600" y="184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58057</xdr:rowOff>
    </xdr:from>
    <xdr:to>
      <xdr:col>112</xdr:col>
      <xdr:colOff>38100</xdr:colOff>
      <xdr:row>108</xdr:row>
      <xdr:rowOff>159657</xdr:rowOff>
    </xdr:to>
    <xdr:sp macro="" textlink="">
      <xdr:nvSpPr>
        <xdr:cNvPr id="776" name="楕円 775">
          <a:extLst>
            <a:ext uri="{FF2B5EF4-FFF2-40B4-BE49-F238E27FC236}">
              <a16:creationId xmlns:a16="http://schemas.microsoft.com/office/drawing/2014/main" id="{576CBF25-448F-4881-BF7D-58ED439C5F5A}"/>
            </a:ext>
          </a:extLst>
        </xdr:cNvPr>
        <xdr:cNvSpPr/>
      </xdr:nvSpPr>
      <xdr:spPr>
        <a:xfrm>
          <a:off x="21272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108857</xdr:rowOff>
    </xdr:from>
    <xdr:to>
      <xdr:col>116</xdr:col>
      <xdr:colOff>63500</xdr:colOff>
      <xdr:row>108</xdr:row>
      <xdr:rowOff>108857</xdr:rowOff>
    </xdr:to>
    <xdr:cxnSp macro="">
      <xdr:nvCxnSpPr>
        <xdr:cNvPr id="777" name="直線コネクタ 776">
          <a:extLst>
            <a:ext uri="{FF2B5EF4-FFF2-40B4-BE49-F238E27FC236}">
              <a16:creationId xmlns:a16="http://schemas.microsoft.com/office/drawing/2014/main" id="{2ED39532-805A-4985-A217-F199345F610D}"/>
            </a:ext>
          </a:extLst>
        </xdr:cNvPr>
        <xdr:cNvCxnSpPr/>
      </xdr:nvCxnSpPr>
      <xdr:spPr>
        <a:xfrm>
          <a:off x="21323300" y="18625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58057</xdr:rowOff>
    </xdr:from>
    <xdr:to>
      <xdr:col>107</xdr:col>
      <xdr:colOff>101600</xdr:colOff>
      <xdr:row>108</xdr:row>
      <xdr:rowOff>159657</xdr:rowOff>
    </xdr:to>
    <xdr:sp macro="" textlink="">
      <xdr:nvSpPr>
        <xdr:cNvPr id="778" name="楕円 777">
          <a:extLst>
            <a:ext uri="{FF2B5EF4-FFF2-40B4-BE49-F238E27FC236}">
              <a16:creationId xmlns:a16="http://schemas.microsoft.com/office/drawing/2014/main" id="{368EBB94-7761-4628-816E-24D06883EA41}"/>
            </a:ext>
          </a:extLst>
        </xdr:cNvPr>
        <xdr:cNvSpPr/>
      </xdr:nvSpPr>
      <xdr:spPr>
        <a:xfrm>
          <a:off x="20383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108857</xdr:rowOff>
    </xdr:from>
    <xdr:to>
      <xdr:col>111</xdr:col>
      <xdr:colOff>177800</xdr:colOff>
      <xdr:row>108</xdr:row>
      <xdr:rowOff>108857</xdr:rowOff>
    </xdr:to>
    <xdr:cxnSp macro="">
      <xdr:nvCxnSpPr>
        <xdr:cNvPr id="779" name="直線コネクタ 778">
          <a:extLst>
            <a:ext uri="{FF2B5EF4-FFF2-40B4-BE49-F238E27FC236}">
              <a16:creationId xmlns:a16="http://schemas.microsoft.com/office/drawing/2014/main" id="{CDCFD8F3-210A-420E-B4AD-C5DDD0BC58CA}"/>
            </a:ext>
          </a:extLst>
        </xdr:cNvPr>
        <xdr:cNvCxnSpPr/>
      </xdr:nvCxnSpPr>
      <xdr:spPr>
        <a:xfrm>
          <a:off x="20434300" y="1862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58057</xdr:rowOff>
    </xdr:from>
    <xdr:to>
      <xdr:col>102</xdr:col>
      <xdr:colOff>165100</xdr:colOff>
      <xdr:row>108</xdr:row>
      <xdr:rowOff>159657</xdr:rowOff>
    </xdr:to>
    <xdr:sp macro="" textlink="">
      <xdr:nvSpPr>
        <xdr:cNvPr id="780" name="楕円 779">
          <a:extLst>
            <a:ext uri="{FF2B5EF4-FFF2-40B4-BE49-F238E27FC236}">
              <a16:creationId xmlns:a16="http://schemas.microsoft.com/office/drawing/2014/main" id="{4672D897-4DDD-4583-BE1F-A636B3C6DB35}"/>
            </a:ext>
          </a:extLst>
        </xdr:cNvPr>
        <xdr:cNvSpPr/>
      </xdr:nvSpPr>
      <xdr:spPr>
        <a:xfrm>
          <a:off x="19494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108857</xdr:rowOff>
    </xdr:from>
    <xdr:to>
      <xdr:col>107</xdr:col>
      <xdr:colOff>50800</xdr:colOff>
      <xdr:row>108</xdr:row>
      <xdr:rowOff>108857</xdr:rowOff>
    </xdr:to>
    <xdr:cxnSp macro="">
      <xdr:nvCxnSpPr>
        <xdr:cNvPr id="781" name="直線コネクタ 780">
          <a:extLst>
            <a:ext uri="{FF2B5EF4-FFF2-40B4-BE49-F238E27FC236}">
              <a16:creationId xmlns:a16="http://schemas.microsoft.com/office/drawing/2014/main" id="{1B9E12A7-4B87-4D9A-8433-9266D205470E}"/>
            </a:ext>
          </a:extLst>
        </xdr:cNvPr>
        <xdr:cNvCxnSpPr/>
      </xdr:nvCxnSpPr>
      <xdr:spPr>
        <a:xfrm>
          <a:off x="19545300" y="1862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58057</xdr:rowOff>
    </xdr:from>
    <xdr:to>
      <xdr:col>98</xdr:col>
      <xdr:colOff>38100</xdr:colOff>
      <xdr:row>108</xdr:row>
      <xdr:rowOff>159657</xdr:rowOff>
    </xdr:to>
    <xdr:sp macro="" textlink="">
      <xdr:nvSpPr>
        <xdr:cNvPr id="782" name="楕円 781">
          <a:extLst>
            <a:ext uri="{FF2B5EF4-FFF2-40B4-BE49-F238E27FC236}">
              <a16:creationId xmlns:a16="http://schemas.microsoft.com/office/drawing/2014/main" id="{FBF35A1E-EB0A-4DDF-9C9F-2AADF03AFAFB}"/>
            </a:ext>
          </a:extLst>
        </xdr:cNvPr>
        <xdr:cNvSpPr/>
      </xdr:nvSpPr>
      <xdr:spPr>
        <a:xfrm>
          <a:off x="18605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108857</xdr:rowOff>
    </xdr:from>
    <xdr:to>
      <xdr:col>102</xdr:col>
      <xdr:colOff>114300</xdr:colOff>
      <xdr:row>108</xdr:row>
      <xdr:rowOff>108857</xdr:rowOff>
    </xdr:to>
    <xdr:cxnSp macro="">
      <xdr:nvCxnSpPr>
        <xdr:cNvPr id="783" name="直線コネクタ 782">
          <a:extLst>
            <a:ext uri="{FF2B5EF4-FFF2-40B4-BE49-F238E27FC236}">
              <a16:creationId xmlns:a16="http://schemas.microsoft.com/office/drawing/2014/main" id="{DBB741E5-FC1A-4383-AD73-89AC6E090A63}"/>
            </a:ext>
          </a:extLst>
        </xdr:cNvPr>
        <xdr:cNvCxnSpPr/>
      </xdr:nvCxnSpPr>
      <xdr:spPr>
        <a:xfrm>
          <a:off x="18656300" y="1862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168020</xdr:rowOff>
    </xdr:from>
    <xdr:ext cx="469744" cy="259045"/>
    <xdr:sp macro="" textlink="">
      <xdr:nvSpPr>
        <xdr:cNvPr id="784" name="n_1aveValue【公民館】&#10;一人当たり面積">
          <a:extLst>
            <a:ext uri="{FF2B5EF4-FFF2-40B4-BE49-F238E27FC236}">
              <a16:creationId xmlns:a16="http://schemas.microsoft.com/office/drawing/2014/main" id="{4EE9BE4F-20EC-484E-8384-8E2A9A171076}"/>
            </a:ext>
          </a:extLst>
        </xdr:cNvPr>
        <xdr:cNvSpPr txBox="1"/>
      </xdr:nvSpPr>
      <xdr:spPr>
        <a:xfrm>
          <a:off x="21075727" y="178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135363</xdr:rowOff>
    </xdr:from>
    <xdr:ext cx="469744" cy="259045"/>
    <xdr:sp macro="" textlink="">
      <xdr:nvSpPr>
        <xdr:cNvPr id="785" name="n_2aveValue【公民館】&#10;一人当たり面積">
          <a:extLst>
            <a:ext uri="{FF2B5EF4-FFF2-40B4-BE49-F238E27FC236}">
              <a16:creationId xmlns:a16="http://schemas.microsoft.com/office/drawing/2014/main" id="{E689CCF6-F2F6-42BE-8565-52704910E05D}"/>
            </a:ext>
          </a:extLst>
        </xdr:cNvPr>
        <xdr:cNvSpPr txBox="1"/>
      </xdr:nvSpPr>
      <xdr:spPr>
        <a:xfrm>
          <a:off x="201994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786" name="n_3aveValue【公民館】&#10;一人当たり面積">
          <a:extLst>
            <a:ext uri="{FF2B5EF4-FFF2-40B4-BE49-F238E27FC236}">
              <a16:creationId xmlns:a16="http://schemas.microsoft.com/office/drawing/2014/main" id="{B2E3B996-F094-4268-9C14-38ECB7FFE32E}"/>
            </a:ext>
          </a:extLst>
        </xdr:cNvPr>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12898</xdr:rowOff>
    </xdr:from>
    <xdr:ext cx="469744" cy="259045"/>
    <xdr:sp macro="" textlink="">
      <xdr:nvSpPr>
        <xdr:cNvPr id="787" name="n_4aveValue【公民館】&#10;一人当たり面積">
          <a:extLst>
            <a:ext uri="{FF2B5EF4-FFF2-40B4-BE49-F238E27FC236}">
              <a16:creationId xmlns:a16="http://schemas.microsoft.com/office/drawing/2014/main" id="{465CFB34-BEFF-4BD2-B831-AFF5DDEB1944}"/>
            </a:ext>
          </a:extLst>
        </xdr:cNvPr>
        <xdr:cNvSpPr txBox="1"/>
      </xdr:nvSpPr>
      <xdr:spPr>
        <a:xfrm>
          <a:off x="18421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150784</xdr:rowOff>
    </xdr:from>
    <xdr:ext cx="469744" cy="259045"/>
    <xdr:sp macro="" textlink="">
      <xdr:nvSpPr>
        <xdr:cNvPr id="788" name="n_1mainValue【公民館】&#10;一人当たり面積">
          <a:extLst>
            <a:ext uri="{FF2B5EF4-FFF2-40B4-BE49-F238E27FC236}">
              <a16:creationId xmlns:a16="http://schemas.microsoft.com/office/drawing/2014/main" id="{576B4D64-1F88-4A3D-B497-F26D60BE9792}"/>
            </a:ext>
          </a:extLst>
        </xdr:cNvPr>
        <xdr:cNvSpPr txBox="1"/>
      </xdr:nvSpPr>
      <xdr:spPr>
        <a:xfrm>
          <a:off x="210757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150784</xdr:rowOff>
    </xdr:from>
    <xdr:ext cx="469744" cy="259045"/>
    <xdr:sp macro="" textlink="">
      <xdr:nvSpPr>
        <xdr:cNvPr id="789" name="n_2mainValue【公民館】&#10;一人当たり面積">
          <a:extLst>
            <a:ext uri="{FF2B5EF4-FFF2-40B4-BE49-F238E27FC236}">
              <a16:creationId xmlns:a16="http://schemas.microsoft.com/office/drawing/2014/main" id="{1F531C96-7813-4229-96C1-29757AC916CF}"/>
            </a:ext>
          </a:extLst>
        </xdr:cNvPr>
        <xdr:cNvSpPr txBox="1"/>
      </xdr:nvSpPr>
      <xdr:spPr>
        <a:xfrm>
          <a:off x="201994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150784</xdr:rowOff>
    </xdr:from>
    <xdr:ext cx="469744" cy="259045"/>
    <xdr:sp macro="" textlink="">
      <xdr:nvSpPr>
        <xdr:cNvPr id="790" name="n_3mainValue【公民館】&#10;一人当たり面積">
          <a:extLst>
            <a:ext uri="{FF2B5EF4-FFF2-40B4-BE49-F238E27FC236}">
              <a16:creationId xmlns:a16="http://schemas.microsoft.com/office/drawing/2014/main" id="{6AAE95C5-1746-4E6E-AF2D-31A1CC5F1D2D}"/>
            </a:ext>
          </a:extLst>
        </xdr:cNvPr>
        <xdr:cNvSpPr txBox="1"/>
      </xdr:nvSpPr>
      <xdr:spPr>
        <a:xfrm>
          <a:off x="193104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150784</xdr:rowOff>
    </xdr:from>
    <xdr:ext cx="469744" cy="259045"/>
    <xdr:sp macro="" textlink="">
      <xdr:nvSpPr>
        <xdr:cNvPr id="791" name="n_4mainValue【公民館】&#10;一人当たり面積">
          <a:extLst>
            <a:ext uri="{FF2B5EF4-FFF2-40B4-BE49-F238E27FC236}">
              <a16:creationId xmlns:a16="http://schemas.microsoft.com/office/drawing/2014/main" id="{F20160C2-1BE4-4106-BF9D-90CFD30B12CC}"/>
            </a:ext>
          </a:extLst>
        </xdr:cNvPr>
        <xdr:cNvSpPr txBox="1"/>
      </xdr:nvSpPr>
      <xdr:spPr>
        <a:xfrm>
          <a:off x="184214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2" name="正方形/長方形 791">
          <a:extLst>
            <a:ext uri="{FF2B5EF4-FFF2-40B4-BE49-F238E27FC236}">
              <a16:creationId xmlns:a16="http://schemas.microsoft.com/office/drawing/2014/main" id="{D356FFF9-CCD8-4192-9FC5-FA16ECE88AC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3" name="正方形/長方形 792">
          <a:extLst>
            <a:ext uri="{FF2B5EF4-FFF2-40B4-BE49-F238E27FC236}">
              <a16:creationId xmlns:a16="http://schemas.microsoft.com/office/drawing/2014/main" id="{CCC0AD37-868A-4C3E-AAF0-ED5AA1FE89D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4" name="テキスト ボックス 793">
          <a:extLst>
            <a:ext uri="{FF2B5EF4-FFF2-40B4-BE49-F238E27FC236}">
              <a16:creationId xmlns:a16="http://schemas.microsoft.com/office/drawing/2014/main" id="{6C8B927C-C667-40B9-9D79-1CFDE84753F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ほとんどの施設類型有形固定資産減価償却率類似団体内順位は上位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位以内となっている。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学校施設の固定資産減価償却率は、小・中学校中規模改修工事等を行ったことで令和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ポイント減少したが、他の施設と比較すると高い水準で推移しており、老朽化が進んでいることから建替え、再編等の検討を進めている。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の有形固定資産減価償却率については、町田市の場合、減価償却を行わず、道路の舗装部分等のうち取替資産については、部分的取替に要する支出を費用として処理する方法を採用しているため、該当数値なしとな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58757F6-D12D-477B-8441-A71D7B8FFCC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497A81E-A711-4ADF-957B-628E471D660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C65CCC7-2487-43CF-A429-5275C615C21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5E20ACE-11ED-47F8-8313-6C2FA4BA5BB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39FABE9-B538-4533-BC72-5485CFCB2AF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5C38F76-BA86-4B13-8DF2-D65F1AAFB2E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1D23CBB-AA66-4E9B-B7C4-E60B44D650A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9B79903-2866-4CE3-BC64-429179963EE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D9E8BBD-AA13-4F15-8085-4A66B31144C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7188ADA-3B44-4B04-87DC-987B8B45984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430,385
423,126
71.55
200,807,500
191,617,973
8,144,138
83,594,498
93,791,889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310E6D0-0CF6-495C-8BAD-B00ECF74395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F450145-0037-40D5-93EA-9D19D9DA23F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02B0A4E-5BAF-4F75-BBFD-E5DDF084432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0684F53-CE35-4F69-9D1C-B467B1F6B43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82B4C76-3AE8-45A9-910F-68AEFF34E3A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A0C27FA-FB98-4536-88A5-C85902007A2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A1DF2D6-7EE1-43C1-B9DF-AE80CB72459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51B391F-22A0-4E23-A151-6971A0A2156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EEC05F8-759F-439F-A6D8-F4E5A880167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AEE7569-9D58-44DE-B571-5DC1EE2C3DD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A2AD211-5AA4-4762-AF9A-23ED054D6E0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2873A37-BEA7-440F-995B-EAE1C0F64FA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9584D2A-7645-4746-AE11-C83EECFA47D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2A25451-8D71-4EB4-A2E0-E57CD777B2F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71A8748-0751-4D30-9010-029A521D034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A2CC72F-EFA7-4FCA-AB9B-42144F54158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D62B2F7-80FF-4AC0-B19F-59CBF64FB48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4DA0C1B-5E14-477E-A051-461C891647F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BA4F921-6EC0-406D-96E4-E47D16C44A8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74BCA91-9C1F-4EDF-B726-47B1D61E175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EAD7B8D-6F76-4B81-8736-BEE9B1A215C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B6B1E6B-8658-418F-AA38-9A1E498C405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4C70C67-DB0C-4723-99D7-270A1058912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E7ECC26-16DF-41DE-9FC7-7470F64131B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65D0233-66D1-4503-A360-E693CF13391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218D514-5ED3-4F1D-8818-40EB70CA1D9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CC72C2C-06F7-4726-B35F-194B2D71A1D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4461F22-1EA2-48B6-9C24-82A79D0209D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30F9C06-A3BE-45C3-BCA9-D1F53BABD80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CD357F2-5B65-4FB8-ACD7-BCA2304EA14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B781C91-4CF4-4394-ADFD-80B79A7ED5A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2566EFA-D00F-4508-A1FC-AF8CF1B6259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04BCAB7-BE7E-4AA5-8523-0D08475F58C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B63DE572-9508-46B9-B18F-339B2A2F1624}"/>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41DE5AC6-D00B-4A5C-B20B-E99ADD26FDC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E89F7FA-5588-46C4-9650-ED5E9D1241B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C46263A-5B59-4B36-B149-9EE5D316EAF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3F5F21F-ECC0-4FF5-94A7-864640C7A87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A5DBB5C-2060-423A-9ED8-EB226F04C36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51E1578-1C70-4F47-B208-DBC9E977F37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E455235-4646-40D1-8EAB-B72279B1C31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3BA5AFA2-6A9A-434C-B242-F3B5948B21AA}"/>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A8F67C7-D8C6-4FF2-8640-260B6E05637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EEB87F71-DC5C-4ABA-9AAA-C9C23D569B99}"/>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CDAEF48E-AC8D-4D63-B627-D82E77BDEE2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34290</xdr:rowOff>
    </xdr:from>
    <xdr:to>
      <xdr:col>24</xdr:col>
      <xdr:colOff>62865</xdr:colOff>
      <xdr:row>40</xdr:row>
      <xdr:rowOff>160020</xdr:rowOff>
    </xdr:to>
    <xdr:cxnSp macro="">
      <xdr:nvCxnSpPr>
        <xdr:cNvPr id="57" name="直線コネクタ 56">
          <a:extLst>
            <a:ext uri="{FF2B5EF4-FFF2-40B4-BE49-F238E27FC236}">
              <a16:creationId xmlns:a16="http://schemas.microsoft.com/office/drawing/2014/main" id="{5168D014-467D-46D2-B5C9-CFBF81BF48B5}"/>
            </a:ext>
          </a:extLst>
        </xdr:cNvPr>
        <xdr:cNvCxnSpPr/>
      </xdr:nvCxnSpPr>
      <xdr:spPr>
        <a:xfrm flipV="1">
          <a:off x="4634865" y="586359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163847</xdr:rowOff>
    </xdr:from>
    <xdr:ext cx="405111" cy="259045"/>
    <xdr:sp macro="" textlink="">
      <xdr:nvSpPr>
        <xdr:cNvPr id="58" name="【図書館】&#10;有形固定資産減価償却率最小値テキスト">
          <a:extLst>
            <a:ext uri="{FF2B5EF4-FFF2-40B4-BE49-F238E27FC236}">
              <a16:creationId xmlns:a16="http://schemas.microsoft.com/office/drawing/2014/main" id="{5BEE97D4-A67A-4229-AF04-A0575980D86E}"/>
            </a:ext>
          </a:extLst>
        </xdr:cNvPr>
        <xdr:cNvSpPr txBox="1"/>
      </xdr:nvSpPr>
      <xdr:spPr>
        <a:xfrm>
          <a:off x="4673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160020</xdr:rowOff>
    </xdr:from>
    <xdr:to>
      <xdr:col>24</xdr:col>
      <xdr:colOff>152400</xdr:colOff>
      <xdr:row>40</xdr:row>
      <xdr:rowOff>160020</xdr:rowOff>
    </xdr:to>
    <xdr:cxnSp macro="">
      <xdr:nvCxnSpPr>
        <xdr:cNvPr id="59" name="直線コネクタ 58">
          <a:extLst>
            <a:ext uri="{FF2B5EF4-FFF2-40B4-BE49-F238E27FC236}">
              <a16:creationId xmlns:a16="http://schemas.microsoft.com/office/drawing/2014/main" id="{670EEC7D-97A7-4CE2-8131-E943B0C6061F}"/>
            </a:ext>
          </a:extLst>
        </xdr:cNvPr>
        <xdr:cNvCxnSpPr/>
      </xdr:nvCxnSpPr>
      <xdr:spPr>
        <a:xfrm>
          <a:off x="4546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152417</xdr:rowOff>
    </xdr:from>
    <xdr:ext cx="405111" cy="259045"/>
    <xdr:sp macro="" textlink="">
      <xdr:nvSpPr>
        <xdr:cNvPr id="60" name="【図書館】&#10;有形固定資産減価償却率最大値テキスト">
          <a:extLst>
            <a:ext uri="{FF2B5EF4-FFF2-40B4-BE49-F238E27FC236}">
              <a16:creationId xmlns:a16="http://schemas.microsoft.com/office/drawing/2014/main" id="{DB4E7DEE-8B33-4896-880B-B50B7282E353}"/>
            </a:ext>
          </a:extLst>
        </xdr:cNvPr>
        <xdr:cNvSpPr txBox="1"/>
      </xdr:nvSpPr>
      <xdr:spPr>
        <a:xfrm>
          <a:off x="4673600" y="563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34290</xdr:rowOff>
    </xdr:from>
    <xdr:to>
      <xdr:col>24</xdr:col>
      <xdr:colOff>152400</xdr:colOff>
      <xdr:row>34</xdr:row>
      <xdr:rowOff>34290</xdr:rowOff>
    </xdr:to>
    <xdr:cxnSp macro="">
      <xdr:nvCxnSpPr>
        <xdr:cNvPr id="61" name="直線コネクタ 60">
          <a:extLst>
            <a:ext uri="{FF2B5EF4-FFF2-40B4-BE49-F238E27FC236}">
              <a16:creationId xmlns:a16="http://schemas.microsoft.com/office/drawing/2014/main" id="{5730C283-D8FF-4116-93E6-F1419FD698F7}"/>
            </a:ext>
          </a:extLst>
        </xdr:cNvPr>
        <xdr:cNvCxnSpPr/>
      </xdr:nvCxnSpPr>
      <xdr:spPr>
        <a:xfrm>
          <a:off x="4546600" y="586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103522</xdr:rowOff>
    </xdr:from>
    <xdr:ext cx="405111" cy="259045"/>
    <xdr:sp macro="" textlink="">
      <xdr:nvSpPr>
        <xdr:cNvPr id="62" name="【図書館】&#10;有形固定資産減価償却率平均値テキスト">
          <a:extLst>
            <a:ext uri="{FF2B5EF4-FFF2-40B4-BE49-F238E27FC236}">
              <a16:creationId xmlns:a16="http://schemas.microsoft.com/office/drawing/2014/main" id="{68A2C30B-5C66-47B5-81F0-59678B8ED4AD}"/>
            </a:ext>
          </a:extLst>
        </xdr:cNvPr>
        <xdr:cNvSpPr txBox="1"/>
      </xdr:nvSpPr>
      <xdr:spPr>
        <a:xfrm>
          <a:off x="4673600" y="6104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80645</xdr:rowOff>
    </xdr:from>
    <xdr:to>
      <xdr:col>24</xdr:col>
      <xdr:colOff>114300</xdr:colOff>
      <xdr:row>37</xdr:row>
      <xdr:rowOff>10795</xdr:rowOff>
    </xdr:to>
    <xdr:sp macro="" textlink="">
      <xdr:nvSpPr>
        <xdr:cNvPr id="63" name="フローチャート: 判断 62">
          <a:extLst>
            <a:ext uri="{FF2B5EF4-FFF2-40B4-BE49-F238E27FC236}">
              <a16:creationId xmlns:a16="http://schemas.microsoft.com/office/drawing/2014/main" id="{5C60F31C-5169-4716-99F0-EEBCF4EB7297}"/>
            </a:ext>
          </a:extLst>
        </xdr:cNvPr>
        <xdr:cNvSpPr/>
      </xdr:nvSpPr>
      <xdr:spPr>
        <a:xfrm>
          <a:off x="45847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4" name="フローチャート: 判断 63">
          <a:extLst>
            <a:ext uri="{FF2B5EF4-FFF2-40B4-BE49-F238E27FC236}">
              <a16:creationId xmlns:a16="http://schemas.microsoft.com/office/drawing/2014/main" id="{D4B5E052-512E-4978-8C33-1121541F66B3}"/>
            </a:ext>
          </a:extLst>
        </xdr:cNvPr>
        <xdr:cNvSpPr/>
      </xdr:nvSpPr>
      <xdr:spPr>
        <a:xfrm>
          <a:off x="3746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99695</xdr:rowOff>
    </xdr:from>
    <xdr:to>
      <xdr:col>15</xdr:col>
      <xdr:colOff>101600</xdr:colOff>
      <xdr:row>37</xdr:row>
      <xdr:rowOff>29845</xdr:rowOff>
    </xdr:to>
    <xdr:sp macro="" textlink="">
      <xdr:nvSpPr>
        <xdr:cNvPr id="65" name="フローチャート: 判断 64">
          <a:extLst>
            <a:ext uri="{FF2B5EF4-FFF2-40B4-BE49-F238E27FC236}">
              <a16:creationId xmlns:a16="http://schemas.microsoft.com/office/drawing/2014/main" id="{7016B4B9-84F7-43A8-8E31-581213CD298B}"/>
            </a:ext>
          </a:extLst>
        </xdr:cNvPr>
        <xdr:cNvSpPr/>
      </xdr:nvSpPr>
      <xdr:spPr>
        <a:xfrm>
          <a:off x="2857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76835</xdr:rowOff>
    </xdr:from>
    <xdr:to>
      <xdr:col>10</xdr:col>
      <xdr:colOff>165100</xdr:colOff>
      <xdr:row>37</xdr:row>
      <xdr:rowOff>6985</xdr:rowOff>
    </xdr:to>
    <xdr:sp macro="" textlink="">
      <xdr:nvSpPr>
        <xdr:cNvPr id="66" name="フローチャート: 判断 65">
          <a:extLst>
            <a:ext uri="{FF2B5EF4-FFF2-40B4-BE49-F238E27FC236}">
              <a16:creationId xmlns:a16="http://schemas.microsoft.com/office/drawing/2014/main" id="{8389512D-AB64-4A22-A166-5C7027EB4A06}"/>
            </a:ext>
          </a:extLst>
        </xdr:cNvPr>
        <xdr:cNvSpPr/>
      </xdr:nvSpPr>
      <xdr:spPr>
        <a:xfrm>
          <a:off x="1968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50165</xdr:rowOff>
    </xdr:from>
    <xdr:to>
      <xdr:col>6</xdr:col>
      <xdr:colOff>38100</xdr:colOff>
      <xdr:row>36</xdr:row>
      <xdr:rowOff>151765</xdr:rowOff>
    </xdr:to>
    <xdr:sp macro="" textlink="">
      <xdr:nvSpPr>
        <xdr:cNvPr id="67" name="フローチャート: 判断 66">
          <a:extLst>
            <a:ext uri="{FF2B5EF4-FFF2-40B4-BE49-F238E27FC236}">
              <a16:creationId xmlns:a16="http://schemas.microsoft.com/office/drawing/2014/main" id="{B165832A-6179-4755-B573-ACDCAA391ED1}"/>
            </a:ext>
          </a:extLst>
        </xdr:cNvPr>
        <xdr:cNvSpPr/>
      </xdr:nvSpPr>
      <xdr:spPr>
        <a:xfrm>
          <a:off x="1079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D883CF7-92F2-4DA4-9B7F-9E6BA098032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8F19CF6-D704-4068-A96C-4D9DF2ED06E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23EB05D-37B9-444C-9069-4C3B55B007B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568BE49-DC6C-486D-AF3A-2633391D41E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E4CEE8D-9C40-4A5D-9FA9-904CFACBE13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73" name="楕円 72">
          <a:extLst>
            <a:ext uri="{FF2B5EF4-FFF2-40B4-BE49-F238E27FC236}">
              <a16:creationId xmlns:a16="http://schemas.microsoft.com/office/drawing/2014/main" id="{C9B94DB6-C833-44E2-8C5F-633DEE264FC6}"/>
            </a:ext>
          </a:extLst>
        </xdr:cNvPr>
        <xdr:cNvSpPr/>
      </xdr:nvSpPr>
      <xdr:spPr>
        <a:xfrm>
          <a:off x="45847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110507</xdr:rowOff>
    </xdr:from>
    <xdr:ext cx="405111" cy="259045"/>
    <xdr:sp macro="" textlink="">
      <xdr:nvSpPr>
        <xdr:cNvPr id="74" name="【図書館】&#10;有形固定資産減価償却率該当値テキスト">
          <a:extLst>
            <a:ext uri="{FF2B5EF4-FFF2-40B4-BE49-F238E27FC236}">
              <a16:creationId xmlns:a16="http://schemas.microsoft.com/office/drawing/2014/main" id="{0212E1FE-F349-4693-8CFC-D780986B494F}"/>
            </a:ext>
          </a:extLst>
        </xdr:cNvPr>
        <xdr:cNvSpPr txBox="1"/>
      </xdr:nvSpPr>
      <xdr:spPr>
        <a:xfrm>
          <a:off x="4673600"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84455</xdr:rowOff>
    </xdr:from>
    <xdr:to>
      <xdr:col>20</xdr:col>
      <xdr:colOff>38100</xdr:colOff>
      <xdr:row>38</xdr:row>
      <xdr:rowOff>14605</xdr:rowOff>
    </xdr:to>
    <xdr:sp macro="" textlink="">
      <xdr:nvSpPr>
        <xdr:cNvPr id="75" name="楕円 74">
          <a:extLst>
            <a:ext uri="{FF2B5EF4-FFF2-40B4-BE49-F238E27FC236}">
              <a16:creationId xmlns:a16="http://schemas.microsoft.com/office/drawing/2014/main" id="{458860EB-E7AC-49F9-ACFE-65B71157B424}"/>
            </a:ext>
          </a:extLst>
        </xdr:cNvPr>
        <xdr:cNvSpPr/>
      </xdr:nvSpPr>
      <xdr:spPr>
        <a:xfrm>
          <a:off x="3746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135255</xdr:rowOff>
    </xdr:from>
    <xdr:to>
      <xdr:col>24</xdr:col>
      <xdr:colOff>63500</xdr:colOff>
      <xdr:row>38</xdr:row>
      <xdr:rowOff>11430</xdr:rowOff>
    </xdr:to>
    <xdr:cxnSp macro="">
      <xdr:nvCxnSpPr>
        <xdr:cNvPr id="76" name="直線コネクタ 75">
          <a:extLst>
            <a:ext uri="{FF2B5EF4-FFF2-40B4-BE49-F238E27FC236}">
              <a16:creationId xmlns:a16="http://schemas.microsoft.com/office/drawing/2014/main" id="{E468CB23-F9F1-4984-8D6C-F0CD08129924}"/>
            </a:ext>
          </a:extLst>
        </xdr:cNvPr>
        <xdr:cNvCxnSpPr/>
      </xdr:nvCxnSpPr>
      <xdr:spPr>
        <a:xfrm>
          <a:off x="3797300" y="647890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48260</xdr:rowOff>
    </xdr:from>
    <xdr:to>
      <xdr:col>15</xdr:col>
      <xdr:colOff>101600</xdr:colOff>
      <xdr:row>37</xdr:row>
      <xdr:rowOff>149860</xdr:rowOff>
    </xdr:to>
    <xdr:sp macro="" textlink="">
      <xdr:nvSpPr>
        <xdr:cNvPr id="77" name="楕円 76">
          <a:extLst>
            <a:ext uri="{FF2B5EF4-FFF2-40B4-BE49-F238E27FC236}">
              <a16:creationId xmlns:a16="http://schemas.microsoft.com/office/drawing/2014/main" id="{6C30C42B-03F4-4D52-AAD9-14ED3EAA2427}"/>
            </a:ext>
          </a:extLst>
        </xdr:cNvPr>
        <xdr:cNvSpPr/>
      </xdr:nvSpPr>
      <xdr:spPr>
        <a:xfrm>
          <a:off x="2857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99060</xdr:rowOff>
    </xdr:from>
    <xdr:to>
      <xdr:col>19</xdr:col>
      <xdr:colOff>177800</xdr:colOff>
      <xdr:row>37</xdr:row>
      <xdr:rowOff>135255</xdr:rowOff>
    </xdr:to>
    <xdr:cxnSp macro="">
      <xdr:nvCxnSpPr>
        <xdr:cNvPr id="78" name="直線コネクタ 77">
          <a:extLst>
            <a:ext uri="{FF2B5EF4-FFF2-40B4-BE49-F238E27FC236}">
              <a16:creationId xmlns:a16="http://schemas.microsoft.com/office/drawing/2014/main" id="{C9C7E52E-1F60-4949-A54F-20483F7A0277}"/>
            </a:ext>
          </a:extLst>
        </xdr:cNvPr>
        <xdr:cNvCxnSpPr/>
      </xdr:nvCxnSpPr>
      <xdr:spPr>
        <a:xfrm>
          <a:off x="2908300" y="64427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2540</xdr:rowOff>
    </xdr:from>
    <xdr:to>
      <xdr:col>10</xdr:col>
      <xdr:colOff>165100</xdr:colOff>
      <xdr:row>37</xdr:row>
      <xdr:rowOff>104140</xdr:rowOff>
    </xdr:to>
    <xdr:sp macro="" textlink="">
      <xdr:nvSpPr>
        <xdr:cNvPr id="79" name="楕円 78">
          <a:extLst>
            <a:ext uri="{FF2B5EF4-FFF2-40B4-BE49-F238E27FC236}">
              <a16:creationId xmlns:a16="http://schemas.microsoft.com/office/drawing/2014/main" id="{3BD46C4E-5959-423B-992E-408699976310}"/>
            </a:ext>
          </a:extLst>
        </xdr:cNvPr>
        <xdr:cNvSpPr/>
      </xdr:nvSpPr>
      <xdr:spPr>
        <a:xfrm>
          <a:off x="1968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53340</xdr:rowOff>
    </xdr:from>
    <xdr:to>
      <xdr:col>15</xdr:col>
      <xdr:colOff>50800</xdr:colOff>
      <xdr:row>37</xdr:row>
      <xdr:rowOff>99060</xdr:rowOff>
    </xdr:to>
    <xdr:cxnSp macro="">
      <xdr:nvCxnSpPr>
        <xdr:cNvPr id="80" name="直線コネクタ 79">
          <a:extLst>
            <a:ext uri="{FF2B5EF4-FFF2-40B4-BE49-F238E27FC236}">
              <a16:creationId xmlns:a16="http://schemas.microsoft.com/office/drawing/2014/main" id="{D7FC96DB-5000-40AD-8F94-A7F2B087E680}"/>
            </a:ext>
          </a:extLst>
        </xdr:cNvPr>
        <xdr:cNvCxnSpPr/>
      </xdr:nvCxnSpPr>
      <xdr:spPr>
        <a:xfrm>
          <a:off x="2019300" y="63969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133985</xdr:rowOff>
    </xdr:from>
    <xdr:to>
      <xdr:col>6</xdr:col>
      <xdr:colOff>38100</xdr:colOff>
      <xdr:row>37</xdr:row>
      <xdr:rowOff>64135</xdr:rowOff>
    </xdr:to>
    <xdr:sp macro="" textlink="">
      <xdr:nvSpPr>
        <xdr:cNvPr id="81" name="楕円 80">
          <a:extLst>
            <a:ext uri="{FF2B5EF4-FFF2-40B4-BE49-F238E27FC236}">
              <a16:creationId xmlns:a16="http://schemas.microsoft.com/office/drawing/2014/main" id="{8806ED71-6F2F-4A02-B8EF-9B149C97B91E}"/>
            </a:ext>
          </a:extLst>
        </xdr:cNvPr>
        <xdr:cNvSpPr/>
      </xdr:nvSpPr>
      <xdr:spPr>
        <a:xfrm>
          <a:off x="1079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13335</xdr:rowOff>
    </xdr:from>
    <xdr:to>
      <xdr:col>10</xdr:col>
      <xdr:colOff>114300</xdr:colOff>
      <xdr:row>37</xdr:row>
      <xdr:rowOff>53340</xdr:rowOff>
    </xdr:to>
    <xdr:cxnSp macro="">
      <xdr:nvCxnSpPr>
        <xdr:cNvPr id="82" name="直線コネクタ 81">
          <a:extLst>
            <a:ext uri="{FF2B5EF4-FFF2-40B4-BE49-F238E27FC236}">
              <a16:creationId xmlns:a16="http://schemas.microsoft.com/office/drawing/2014/main" id="{0970A830-3FBE-4B10-906A-2D35212A660C}"/>
            </a:ext>
          </a:extLst>
        </xdr:cNvPr>
        <xdr:cNvCxnSpPr/>
      </xdr:nvCxnSpPr>
      <xdr:spPr>
        <a:xfrm>
          <a:off x="1130300" y="63569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166387</xdr:rowOff>
    </xdr:from>
    <xdr:ext cx="405111" cy="259045"/>
    <xdr:sp macro="" textlink="">
      <xdr:nvSpPr>
        <xdr:cNvPr id="83" name="n_1aveValue【図書館】&#10;有形固定資産減価償却率">
          <a:extLst>
            <a:ext uri="{FF2B5EF4-FFF2-40B4-BE49-F238E27FC236}">
              <a16:creationId xmlns:a16="http://schemas.microsoft.com/office/drawing/2014/main" id="{0758C80D-EE7E-4FAD-A3E8-BB5513FD03E8}"/>
            </a:ext>
          </a:extLst>
        </xdr:cNvPr>
        <xdr:cNvSpPr txBox="1"/>
      </xdr:nvSpPr>
      <xdr:spPr>
        <a:xfrm>
          <a:off x="3582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46372</xdr:rowOff>
    </xdr:from>
    <xdr:ext cx="405111" cy="259045"/>
    <xdr:sp macro="" textlink="">
      <xdr:nvSpPr>
        <xdr:cNvPr id="84" name="n_2aveValue【図書館】&#10;有形固定資産減価償却率">
          <a:extLst>
            <a:ext uri="{FF2B5EF4-FFF2-40B4-BE49-F238E27FC236}">
              <a16:creationId xmlns:a16="http://schemas.microsoft.com/office/drawing/2014/main" id="{C24BE45E-FA80-4741-976D-C7C4B0C229A8}"/>
            </a:ext>
          </a:extLst>
        </xdr:cNvPr>
        <xdr:cNvSpPr txBox="1"/>
      </xdr:nvSpPr>
      <xdr:spPr>
        <a:xfrm>
          <a:off x="2705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23512</xdr:rowOff>
    </xdr:from>
    <xdr:ext cx="405111" cy="259045"/>
    <xdr:sp macro="" textlink="">
      <xdr:nvSpPr>
        <xdr:cNvPr id="85" name="n_3aveValue【図書館】&#10;有形固定資産減価償却率">
          <a:extLst>
            <a:ext uri="{FF2B5EF4-FFF2-40B4-BE49-F238E27FC236}">
              <a16:creationId xmlns:a16="http://schemas.microsoft.com/office/drawing/2014/main" id="{F9266329-DB7C-4CB2-9502-E8C811974DF8}"/>
            </a:ext>
          </a:extLst>
        </xdr:cNvPr>
        <xdr:cNvSpPr txBox="1"/>
      </xdr:nvSpPr>
      <xdr:spPr>
        <a:xfrm>
          <a:off x="1816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168292</xdr:rowOff>
    </xdr:from>
    <xdr:ext cx="405111" cy="259045"/>
    <xdr:sp macro="" textlink="">
      <xdr:nvSpPr>
        <xdr:cNvPr id="86" name="n_4aveValue【図書館】&#10;有形固定資産減価償却率">
          <a:extLst>
            <a:ext uri="{FF2B5EF4-FFF2-40B4-BE49-F238E27FC236}">
              <a16:creationId xmlns:a16="http://schemas.microsoft.com/office/drawing/2014/main" id="{BE53EAEB-D1F2-4AF3-945C-E4B4D0B81F80}"/>
            </a:ext>
          </a:extLst>
        </xdr:cNvPr>
        <xdr:cNvSpPr txBox="1"/>
      </xdr:nvSpPr>
      <xdr:spPr>
        <a:xfrm>
          <a:off x="927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5732</xdr:rowOff>
    </xdr:from>
    <xdr:ext cx="405111" cy="259045"/>
    <xdr:sp macro="" textlink="">
      <xdr:nvSpPr>
        <xdr:cNvPr id="87" name="n_1mainValue【図書館】&#10;有形固定資産減価償却率">
          <a:extLst>
            <a:ext uri="{FF2B5EF4-FFF2-40B4-BE49-F238E27FC236}">
              <a16:creationId xmlns:a16="http://schemas.microsoft.com/office/drawing/2014/main" id="{60B018E2-517B-4687-94D5-47FD7107C78F}"/>
            </a:ext>
          </a:extLst>
        </xdr:cNvPr>
        <xdr:cNvSpPr txBox="1"/>
      </xdr:nvSpPr>
      <xdr:spPr>
        <a:xfrm>
          <a:off x="3582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140987</xdr:rowOff>
    </xdr:from>
    <xdr:ext cx="405111" cy="259045"/>
    <xdr:sp macro="" textlink="">
      <xdr:nvSpPr>
        <xdr:cNvPr id="88" name="n_2mainValue【図書館】&#10;有形固定資産減価償却率">
          <a:extLst>
            <a:ext uri="{FF2B5EF4-FFF2-40B4-BE49-F238E27FC236}">
              <a16:creationId xmlns:a16="http://schemas.microsoft.com/office/drawing/2014/main" id="{59399C34-E03E-45CC-B2FA-2EC1CE0EE488}"/>
            </a:ext>
          </a:extLst>
        </xdr:cNvPr>
        <xdr:cNvSpPr txBox="1"/>
      </xdr:nvSpPr>
      <xdr:spPr>
        <a:xfrm>
          <a:off x="2705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95267</xdr:rowOff>
    </xdr:from>
    <xdr:ext cx="405111" cy="259045"/>
    <xdr:sp macro="" textlink="">
      <xdr:nvSpPr>
        <xdr:cNvPr id="89" name="n_3mainValue【図書館】&#10;有形固定資産減価償却率">
          <a:extLst>
            <a:ext uri="{FF2B5EF4-FFF2-40B4-BE49-F238E27FC236}">
              <a16:creationId xmlns:a16="http://schemas.microsoft.com/office/drawing/2014/main" id="{4E3208C3-D3D2-4B3D-9DB9-8246AC813C5A}"/>
            </a:ext>
          </a:extLst>
        </xdr:cNvPr>
        <xdr:cNvSpPr txBox="1"/>
      </xdr:nvSpPr>
      <xdr:spPr>
        <a:xfrm>
          <a:off x="1816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55262</xdr:rowOff>
    </xdr:from>
    <xdr:ext cx="405111" cy="259045"/>
    <xdr:sp macro="" textlink="">
      <xdr:nvSpPr>
        <xdr:cNvPr id="90" name="n_4mainValue【図書館】&#10;有形固定資産減価償却率">
          <a:extLst>
            <a:ext uri="{FF2B5EF4-FFF2-40B4-BE49-F238E27FC236}">
              <a16:creationId xmlns:a16="http://schemas.microsoft.com/office/drawing/2014/main" id="{65F70062-6DDA-418D-AB74-EE8177BDE8A1}"/>
            </a:ext>
          </a:extLst>
        </xdr:cNvPr>
        <xdr:cNvSpPr txBox="1"/>
      </xdr:nvSpPr>
      <xdr:spPr>
        <a:xfrm>
          <a:off x="9277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7F76D21-C083-4DA4-846D-08D8743993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404D5E59-E65E-45EA-A3F8-8741AD1AB0A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4875B677-2A56-4205-9A16-79D2F6E9174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24600989-16F7-45CC-8500-7E0387EF74D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B1DDC802-5202-4101-81EA-E4C49B53812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FDD49FEC-EF09-41BD-AD7E-DE9ED2F0E7E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83C5EB2-89D5-4E11-AC8E-2EEEC9895C2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6D3CCD5B-5660-45BA-9619-5940CA005BD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EC503CBE-3772-4A3B-93F2-5CD1EF6BBA5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204565A2-C768-44C2-8EB4-BC389685A77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D2946B47-765E-45C4-92D4-727E9401AE2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C3CC311B-BD81-425C-9AF6-D8E5CCED7B9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6F37C01B-0558-412F-9B95-F2AE08B60A7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7B31E638-FD49-423C-BE81-85FCF382F3A2}"/>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F2E3B778-96F1-49D1-BAFE-BA19329716B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3D07460B-8846-4840-BC42-D09558251446}"/>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32BEBED5-BC5C-41B2-861C-7D44348E123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3F0A20FF-5DF9-41DF-9E1F-5CC28D2859ED}"/>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D0105273-0944-4F58-8259-6DB5DDB989D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B9FAEB80-8720-458B-A77F-D030BDF9C421}"/>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2DE78A4A-3F19-4ACC-94D3-0B01D2D1354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58B1F414-02D1-4EEB-9843-3249862B0F8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407261B6-DCAB-4F89-9B44-53A489C67DC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146050</xdr:rowOff>
    </xdr:to>
    <xdr:cxnSp macro="">
      <xdr:nvCxnSpPr>
        <xdr:cNvPr id="114" name="直線コネクタ 113">
          <a:extLst>
            <a:ext uri="{FF2B5EF4-FFF2-40B4-BE49-F238E27FC236}">
              <a16:creationId xmlns:a16="http://schemas.microsoft.com/office/drawing/2014/main" id="{53C47BBE-5877-4270-8727-462D076E6801}"/>
            </a:ext>
          </a:extLst>
        </xdr:cNvPr>
        <xdr:cNvCxnSpPr/>
      </xdr:nvCxnSpPr>
      <xdr:spPr>
        <a:xfrm flipV="1">
          <a:off x="10476865" y="56134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a:extLst>
            <a:ext uri="{FF2B5EF4-FFF2-40B4-BE49-F238E27FC236}">
              <a16:creationId xmlns:a16="http://schemas.microsoft.com/office/drawing/2014/main" id="{6DEC97A0-EDA3-46C7-BA56-25979547DC0D}"/>
            </a:ext>
          </a:extLst>
        </xdr:cNvPr>
        <xdr:cNvSpPr txBox="1"/>
      </xdr:nvSpPr>
      <xdr:spPr>
        <a:xfrm>
          <a:off x="105156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a:extLst>
            <a:ext uri="{FF2B5EF4-FFF2-40B4-BE49-F238E27FC236}">
              <a16:creationId xmlns:a16="http://schemas.microsoft.com/office/drawing/2014/main" id="{8E359310-8B94-4A38-A708-515EF580496B}"/>
            </a:ext>
          </a:extLst>
        </xdr:cNvPr>
        <xdr:cNvCxnSpPr/>
      </xdr:nvCxnSpPr>
      <xdr:spPr>
        <a:xfrm>
          <a:off x="103886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7" name="【図書館】&#10;一人当たり面積最大値テキスト">
          <a:extLst>
            <a:ext uri="{FF2B5EF4-FFF2-40B4-BE49-F238E27FC236}">
              <a16:creationId xmlns:a16="http://schemas.microsoft.com/office/drawing/2014/main" id="{7CF7125A-D863-4BCC-87BA-D9B79BAAD706}"/>
            </a:ext>
          </a:extLst>
        </xdr:cNvPr>
        <xdr:cNvSpPr txBox="1"/>
      </xdr:nvSpPr>
      <xdr:spPr>
        <a:xfrm>
          <a:off x="10515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8" name="直線コネクタ 117">
          <a:extLst>
            <a:ext uri="{FF2B5EF4-FFF2-40B4-BE49-F238E27FC236}">
              <a16:creationId xmlns:a16="http://schemas.microsoft.com/office/drawing/2014/main" id="{1C54E896-A2FA-4C21-A207-D235823D6C15}"/>
            </a:ext>
          </a:extLst>
        </xdr:cNvPr>
        <xdr:cNvCxnSpPr/>
      </xdr:nvCxnSpPr>
      <xdr:spPr>
        <a:xfrm>
          <a:off x="10388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19" name="【図書館】&#10;一人当たり面積平均値テキスト">
          <a:extLst>
            <a:ext uri="{FF2B5EF4-FFF2-40B4-BE49-F238E27FC236}">
              <a16:creationId xmlns:a16="http://schemas.microsoft.com/office/drawing/2014/main" id="{3CBEFCD1-7DBB-46B9-BAEC-5A3CBE2CFFE2}"/>
            </a:ext>
          </a:extLst>
        </xdr:cNvPr>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133350</xdr:rowOff>
    </xdr:from>
    <xdr:to>
      <xdr:col>55</xdr:col>
      <xdr:colOff>50800</xdr:colOff>
      <xdr:row>40</xdr:row>
      <xdr:rowOff>63500</xdr:rowOff>
    </xdr:to>
    <xdr:sp macro="" textlink="">
      <xdr:nvSpPr>
        <xdr:cNvPr id="120" name="フローチャート: 判断 119">
          <a:extLst>
            <a:ext uri="{FF2B5EF4-FFF2-40B4-BE49-F238E27FC236}">
              <a16:creationId xmlns:a16="http://schemas.microsoft.com/office/drawing/2014/main" id="{6DA500E7-0544-4DFA-A2F3-C620B85AA9E5}"/>
            </a:ext>
          </a:extLst>
        </xdr:cNvPr>
        <xdr:cNvSpPr/>
      </xdr:nvSpPr>
      <xdr:spPr>
        <a:xfrm>
          <a:off x="104267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133350</xdr:rowOff>
    </xdr:from>
    <xdr:to>
      <xdr:col>50</xdr:col>
      <xdr:colOff>165100</xdr:colOff>
      <xdr:row>40</xdr:row>
      <xdr:rowOff>63500</xdr:rowOff>
    </xdr:to>
    <xdr:sp macro="" textlink="">
      <xdr:nvSpPr>
        <xdr:cNvPr id="121" name="フローチャート: 判断 120">
          <a:extLst>
            <a:ext uri="{FF2B5EF4-FFF2-40B4-BE49-F238E27FC236}">
              <a16:creationId xmlns:a16="http://schemas.microsoft.com/office/drawing/2014/main" id="{1BDBEB57-1EA4-4A08-82E0-EC13F0E780C4}"/>
            </a:ext>
          </a:extLst>
        </xdr:cNvPr>
        <xdr:cNvSpPr/>
      </xdr:nvSpPr>
      <xdr:spPr>
        <a:xfrm>
          <a:off x="9588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22" name="フローチャート: 判断 121">
          <a:extLst>
            <a:ext uri="{FF2B5EF4-FFF2-40B4-BE49-F238E27FC236}">
              <a16:creationId xmlns:a16="http://schemas.microsoft.com/office/drawing/2014/main" id="{F21E5D1B-5C1D-4409-80BF-951BA00BF53D}"/>
            </a:ext>
          </a:extLst>
        </xdr:cNvPr>
        <xdr:cNvSpPr/>
      </xdr:nvSpPr>
      <xdr:spPr>
        <a:xfrm>
          <a:off x="8699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3" name="フローチャート: 判断 122">
          <a:extLst>
            <a:ext uri="{FF2B5EF4-FFF2-40B4-BE49-F238E27FC236}">
              <a16:creationId xmlns:a16="http://schemas.microsoft.com/office/drawing/2014/main" id="{219E420E-83A6-4BF9-8061-922151CBE5BF}"/>
            </a:ext>
          </a:extLst>
        </xdr:cNvPr>
        <xdr:cNvSpPr/>
      </xdr:nvSpPr>
      <xdr:spPr>
        <a:xfrm>
          <a:off x="7810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0</xdr:rowOff>
    </xdr:from>
    <xdr:to>
      <xdr:col>36</xdr:col>
      <xdr:colOff>165100</xdr:colOff>
      <xdr:row>40</xdr:row>
      <xdr:rowOff>101600</xdr:rowOff>
    </xdr:to>
    <xdr:sp macro="" textlink="">
      <xdr:nvSpPr>
        <xdr:cNvPr id="124" name="フローチャート: 判断 123">
          <a:extLst>
            <a:ext uri="{FF2B5EF4-FFF2-40B4-BE49-F238E27FC236}">
              <a16:creationId xmlns:a16="http://schemas.microsoft.com/office/drawing/2014/main" id="{00800273-2A85-4D58-BD53-974386213A9A}"/>
            </a:ext>
          </a:extLst>
        </xdr:cNvPr>
        <xdr:cNvSpPr/>
      </xdr:nvSpPr>
      <xdr:spPr>
        <a:xfrm>
          <a:off x="6921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EB5690C-17EC-4C6D-8F18-A6A4CD609D5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C2DE0F2-B31F-4A69-B42F-B2F89BB2842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07A7757-AD80-4CC8-9339-4498E0B7C5A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58CE62C-F14C-47E2-A72B-6367F0B58AB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8C09136-E4CD-4D69-A5CD-A47491BB77F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30" name="楕円 129">
          <a:extLst>
            <a:ext uri="{FF2B5EF4-FFF2-40B4-BE49-F238E27FC236}">
              <a16:creationId xmlns:a16="http://schemas.microsoft.com/office/drawing/2014/main" id="{BA609055-9F6D-4681-B182-ABA69FC7072B}"/>
            </a:ext>
          </a:extLst>
        </xdr:cNvPr>
        <xdr:cNvSpPr/>
      </xdr:nvSpPr>
      <xdr:spPr>
        <a:xfrm>
          <a:off x="10426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80027</xdr:rowOff>
    </xdr:from>
    <xdr:ext cx="469744" cy="259045"/>
    <xdr:sp macro="" textlink="">
      <xdr:nvSpPr>
        <xdr:cNvPr id="131" name="【図書館】&#10;一人当たり面積該当値テキスト">
          <a:extLst>
            <a:ext uri="{FF2B5EF4-FFF2-40B4-BE49-F238E27FC236}">
              <a16:creationId xmlns:a16="http://schemas.microsoft.com/office/drawing/2014/main" id="{82BC4AD7-5067-488B-9E8F-A129602EA591}"/>
            </a:ext>
          </a:extLst>
        </xdr:cNvPr>
        <xdr:cNvSpPr txBox="1"/>
      </xdr:nvSpPr>
      <xdr:spPr>
        <a:xfrm>
          <a:off x="105156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32" name="楕円 131">
          <a:extLst>
            <a:ext uri="{FF2B5EF4-FFF2-40B4-BE49-F238E27FC236}">
              <a16:creationId xmlns:a16="http://schemas.microsoft.com/office/drawing/2014/main" id="{E4668EF4-93AA-46B8-8850-C540DC2CF0D4}"/>
            </a:ext>
          </a:extLst>
        </xdr:cNvPr>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152400</xdr:rowOff>
    </xdr:to>
    <xdr:cxnSp macro="">
      <xdr:nvCxnSpPr>
        <xdr:cNvPr id="133" name="直線コネクタ 132">
          <a:extLst>
            <a:ext uri="{FF2B5EF4-FFF2-40B4-BE49-F238E27FC236}">
              <a16:creationId xmlns:a16="http://schemas.microsoft.com/office/drawing/2014/main" id="{45488E81-94E3-41B7-BC7E-9E65517135D2}"/>
            </a:ext>
          </a:extLst>
        </xdr:cNvPr>
        <xdr:cNvCxnSpPr/>
      </xdr:nvCxnSpPr>
      <xdr:spPr>
        <a:xfrm>
          <a:off x="9639300" y="701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34" name="楕円 133">
          <a:extLst>
            <a:ext uri="{FF2B5EF4-FFF2-40B4-BE49-F238E27FC236}">
              <a16:creationId xmlns:a16="http://schemas.microsoft.com/office/drawing/2014/main" id="{2CA90C7D-9AC5-4F49-AC8A-19911EF2B1E7}"/>
            </a:ext>
          </a:extLst>
        </xdr:cNvPr>
        <xdr:cNvSpPr/>
      </xdr:nvSpPr>
      <xdr:spPr>
        <a:xfrm>
          <a:off x="8699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152400</xdr:rowOff>
    </xdr:from>
    <xdr:to>
      <xdr:col>50</xdr:col>
      <xdr:colOff>114300</xdr:colOff>
      <xdr:row>40</xdr:row>
      <xdr:rowOff>152400</xdr:rowOff>
    </xdr:to>
    <xdr:cxnSp macro="">
      <xdr:nvCxnSpPr>
        <xdr:cNvPr id="135" name="直線コネクタ 134">
          <a:extLst>
            <a:ext uri="{FF2B5EF4-FFF2-40B4-BE49-F238E27FC236}">
              <a16:creationId xmlns:a16="http://schemas.microsoft.com/office/drawing/2014/main" id="{19F884C8-AD48-4476-AF3B-87C01A1D9A11}"/>
            </a:ext>
          </a:extLst>
        </xdr:cNvPr>
        <xdr:cNvCxnSpPr/>
      </xdr:nvCxnSpPr>
      <xdr:spPr>
        <a:xfrm>
          <a:off x="8750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101600</xdr:rowOff>
    </xdr:from>
    <xdr:to>
      <xdr:col>41</xdr:col>
      <xdr:colOff>101600</xdr:colOff>
      <xdr:row>41</xdr:row>
      <xdr:rowOff>31750</xdr:rowOff>
    </xdr:to>
    <xdr:sp macro="" textlink="">
      <xdr:nvSpPr>
        <xdr:cNvPr id="136" name="楕円 135">
          <a:extLst>
            <a:ext uri="{FF2B5EF4-FFF2-40B4-BE49-F238E27FC236}">
              <a16:creationId xmlns:a16="http://schemas.microsoft.com/office/drawing/2014/main" id="{89049167-5DDC-4C32-A0BF-C96890118011}"/>
            </a:ext>
          </a:extLst>
        </xdr:cNvPr>
        <xdr:cNvSpPr/>
      </xdr:nvSpPr>
      <xdr:spPr>
        <a:xfrm>
          <a:off x="7810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152400</xdr:rowOff>
    </xdr:from>
    <xdr:to>
      <xdr:col>45</xdr:col>
      <xdr:colOff>177800</xdr:colOff>
      <xdr:row>40</xdr:row>
      <xdr:rowOff>152400</xdr:rowOff>
    </xdr:to>
    <xdr:cxnSp macro="">
      <xdr:nvCxnSpPr>
        <xdr:cNvPr id="137" name="直線コネクタ 136">
          <a:extLst>
            <a:ext uri="{FF2B5EF4-FFF2-40B4-BE49-F238E27FC236}">
              <a16:creationId xmlns:a16="http://schemas.microsoft.com/office/drawing/2014/main" id="{F227972F-69C8-4980-9A04-48ABE9956725}"/>
            </a:ext>
          </a:extLst>
        </xdr:cNvPr>
        <xdr:cNvCxnSpPr/>
      </xdr:nvCxnSpPr>
      <xdr:spPr>
        <a:xfrm>
          <a:off x="7861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38" name="楕円 137">
          <a:extLst>
            <a:ext uri="{FF2B5EF4-FFF2-40B4-BE49-F238E27FC236}">
              <a16:creationId xmlns:a16="http://schemas.microsoft.com/office/drawing/2014/main" id="{BBB835C5-4A6E-47A3-8D40-4C96EECA2357}"/>
            </a:ext>
          </a:extLst>
        </xdr:cNvPr>
        <xdr:cNvSpPr/>
      </xdr:nvSpPr>
      <xdr:spPr>
        <a:xfrm>
          <a:off x="6921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152400</xdr:rowOff>
    </xdr:from>
    <xdr:to>
      <xdr:col>41</xdr:col>
      <xdr:colOff>50800</xdr:colOff>
      <xdr:row>40</xdr:row>
      <xdr:rowOff>152400</xdr:rowOff>
    </xdr:to>
    <xdr:cxnSp macro="">
      <xdr:nvCxnSpPr>
        <xdr:cNvPr id="139" name="直線コネクタ 138">
          <a:extLst>
            <a:ext uri="{FF2B5EF4-FFF2-40B4-BE49-F238E27FC236}">
              <a16:creationId xmlns:a16="http://schemas.microsoft.com/office/drawing/2014/main" id="{C08572F3-EDE0-404C-84AA-208CE0480576}"/>
            </a:ext>
          </a:extLst>
        </xdr:cNvPr>
        <xdr:cNvCxnSpPr/>
      </xdr:nvCxnSpPr>
      <xdr:spPr>
        <a:xfrm>
          <a:off x="6972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80027</xdr:rowOff>
    </xdr:from>
    <xdr:ext cx="469744" cy="259045"/>
    <xdr:sp macro="" textlink="">
      <xdr:nvSpPr>
        <xdr:cNvPr id="140" name="n_1aveValue【図書館】&#10;一人当たり面積">
          <a:extLst>
            <a:ext uri="{FF2B5EF4-FFF2-40B4-BE49-F238E27FC236}">
              <a16:creationId xmlns:a16="http://schemas.microsoft.com/office/drawing/2014/main" id="{CFB5F8D4-806C-4500-AE64-092F752CE932}"/>
            </a:ext>
          </a:extLst>
        </xdr:cNvPr>
        <xdr:cNvSpPr txBox="1"/>
      </xdr:nvSpPr>
      <xdr:spPr>
        <a:xfrm>
          <a:off x="93917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41" name="n_2aveValue【図書館】&#10;一人当たり面積">
          <a:extLst>
            <a:ext uri="{FF2B5EF4-FFF2-40B4-BE49-F238E27FC236}">
              <a16:creationId xmlns:a16="http://schemas.microsoft.com/office/drawing/2014/main" id="{50999521-9178-4DAC-848C-8E08EF436D7A}"/>
            </a:ext>
          </a:extLst>
        </xdr:cNvPr>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2" name="n_3aveValue【図書館】&#10;一人当たり面積">
          <a:extLst>
            <a:ext uri="{FF2B5EF4-FFF2-40B4-BE49-F238E27FC236}">
              <a16:creationId xmlns:a16="http://schemas.microsoft.com/office/drawing/2014/main" id="{83EF0E1E-CE65-4308-B477-486C1ECBC4C8}"/>
            </a:ext>
          </a:extLst>
        </xdr:cNvPr>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118127</xdr:rowOff>
    </xdr:from>
    <xdr:ext cx="469744" cy="259045"/>
    <xdr:sp macro="" textlink="">
      <xdr:nvSpPr>
        <xdr:cNvPr id="143" name="n_4aveValue【図書館】&#10;一人当たり面積">
          <a:extLst>
            <a:ext uri="{FF2B5EF4-FFF2-40B4-BE49-F238E27FC236}">
              <a16:creationId xmlns:a16="http://schemas.microsoft.com/office/drawing/2014/main" id="{8FCA5BFF-2A12-4550-A8C9-3E81A48C9853}"/>
            </a:ext>
          </a:extLst>
        </xdr:cNvPr>
        <xdr:cNvSpPr txBox="1"/>
      </xdr:nvSpPr>
      <xdr:spPr>
        <a:xfrm>
          <a:off x="6737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44" name="n_1mainValue【図書館】&#10;一人当たり面積">
          <a:extLst>
            <a:ext uri="{FF2B5EF4-FFF2-40B4-BE49-F238E27FC236}">
              <a16:creationId xmlns:a16="http://schemas.microsoft.com/office/drawing/2014/main" id="{FC5C10EC-B6A6-439B-B7C0-6EBC18150D74}"/>
            </a:ext>
          </a:extLst>
        </xdr:cNvPr>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5" name="n_2mainValue【図書館】&#10;一人当たり面積">
          <a:extLst>
            <a:ext uri="{FF2B5EF4-FFF2-40B4-BE49-F238E27FC236}">
              <a16:creationId xmlns:a16="http://schemas.microsoft.com/office/drawing/2014/main" id="{5204E1CF-0418-4333-BACE-C40CFA3C26D8}"/>
            </a:ext>
          </a:extLst>
        </xdr:cNvPr>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6" name="n_3mainValue【図書館】&#10;一人当たり面積">
          <a:extLst>
            <a:ext uri="{FF2B5EF4-FFF2-40B4-BE49-F238E27FC236}">
              <a16:creationId xmlns:a16="http://schemas.microsoft.com/office/drawing/2014/main" id="{DE8AC547-40EC-4F8B-BBEF-6C5691DF1D96}"/>
            </a:ext>
          </a:extLst>
        </xdr:cNvPr>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7" name="n_4mainValue【図書館】&#10;一人当たり面積">
          <a:extLst>
            <a:ext uri="{FF2B5EF4-FFF2-40B4-BE49-F238E27FC236}">
              <a16:creationId xmlns:a16="http://schemas.microsoft.com/office/drawing/2014/main" id="{0B310996-703A-4D7B-828D-4242488BA686}"/>
            </a:ext>
          </a:extLst>
        </xdr:cNvPr>
        <xdr:cNvSpPr txBox="1"/>
      </xdr:nvSpPr>
      <xdr:spPr>
        <a:xfrm>
          <a:off x="6737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2C40C703-85EB-41DF-A587-DB89B334D65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9B7FBD7-618E-41D2-9517-10279213FA2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C154EC7-E3EE-424A-9DC8-82494DD5036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7638BB8D-6A22-404C-88B8-E4F00230367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9452E4B8-A222-40C0-83AC-5BDBBCE07A2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4FFF5FA1-8FA6-41FB-9DD4-A5DF14C44DE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297F2C78-2ABE-466D-A788-8B6EFCCEEC4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80514AD1-A210-42FE-BF72-D9631BB07E4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F5B3A528-30CD-406A-AD4A-041C9CDA5BA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1680D6B7-383C-41A6-85C0-79D846A0758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60ED11BE-522B-48AB-9A5E-8113EDA11B1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2124AD82-6459-4CF3-BE93-928A2782273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440D48C2-69B2-4CDC-8545-36826DFF36B1}"/>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BCC17B70-5C36-421B-8C1E-E2F4274311A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371FA8C3-6F87-466B-BBB9-C5D0619F729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2AABB9C5-53F4-4E5A-8297-45E2B9220F3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D95AD4A8-B4AF-44DD-94CC-954B3F5CBFC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4A5B6619-62A8-4D02-AF5B-67DE1405432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D6532426-8D7F-4EFA-9FEF-E062AB6E4AF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90324A37-47B1-4E68-8F4B-2AB5186F716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913B68DE-D53D-4193-95A1-D564706FA7CC}"/>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576B3CD6-854B-4CBD-AB3D-6C8050F61C1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802D38BE-45AC-4ACF-87F6-77E4FCC6154A}"/>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2E310D41-57FF-4198-987A-315B1511136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60960</xdr:rowOff>
    </xdr:from>
    <xdr:to>
      <xdr:col>24</xdr:col>
      <xdr:colOff>62865</xdr:colOff>
      <xdr:row>64</xdr:row>
      <xdr:rowOff>76200</xdr:rowOff>
    </xdr:to>
    <xdr:cxnSp macro="">
      <xdr:nvCxnSpPr>
        <xdr:cNvPr id="172" name="直線コネクタ 171">
          <a:extLst>
            <a:ext uri="{FF2B5EF4-FFF2-40B4-BE49-F238E27FC236}">
              <a16:creationId xmlns:a16="http://schemas.microsoft.com/office/drawing/2014/main" id="{31DF2496-8708-4F35-AECE-AA9E1533BA0F}"/>
            </a:ext>
          </a:extLst>
        </xdr:cNvPr>
        <xdr:cNvCxnSpPr/>
      </xdr:nvCxnSpPr>
      <xdr:spPr>
        <a:xfrm flipV="1">
          <a:off x="4634865" y="949071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DC15CA58-03B2-4BC0-9EC2-D21938AA3B68}"/>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a:extLst>
            <a:ext uri="{FF2B5EF4-FFF2-40B4-BE49-F238E27FC236}">
              <a16:creationId xmlns:a16="http://schemas.microsoft.com/office/drawing/2014/main" id="{8240B8F2-E27F-47B8-87E9-829211DAD34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7637</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BE680CA2-92F7-49F7-A6B4-7422B03C163F}"/>
            </a:ext>
          </a:extLst>
        </xdr:cNvPr>
        <xdr:cNvSpPr txBox="1"/>
      </xdr:nvSpPr>
      <xdr:spPr>
        <a:xfrm>
          <a:off x="4673600" y="926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60960</xdr:rowOff>
    </xdr:from>
    <xdr:to>
      <xdr:col>24</xdr:col>
      <xdr:colOff>152400</xdr:colOff>
      <xdr:row>55</xdr:row>
      <xdr:rowOff>60960</xdr:rowOff>
    </xdr:to>
    <xdr:cxnSp macro="">
      <xdr:nvCxnSpPr>
        <xdr:cNvPr id="176" name="直線コネクタ 175">
          <a:extLst>
            <a:ext uri="{FF2B5EF4-FFF2-40B4-BE49-F238E27FC236}">
              <a16:creationId xmlns:a16="http://schemas.microsoft.com/office/drawing/2014/main" id="{F6F2F359-46E3-4573-BF96-567041A1BB97}"/>
            </a:ext>
          </a:extLst>
        </xdr:cNvPr>
        <xdr:cNvCxnSpPr/>
      </xdr:nvCxnSpPr>
      <xdr:spPr>
        <a:xfrm>
          <a:off x="4546600" y="949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53357</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F31D7D89-14B6-4708-9DC5-A09A3A8BCA85}"/>
            </a:ext>
          </a:extLst>
        </xdr:cNvPr>
        <xdr:cNvSpPr txBox="1"/>
      </xdr:nvSpPr>
      <xdr:spPr>
        <a:xfrm>
          <a:off x="4673600" y="1016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78" name="フローチャート: 判断 177">
          <a:extLst>
            <a:ext uri="{FF2B5EF4-FFF2-40B4-BE49-F238E27FC236}">
              <a16:creationId xmlns:a16="http://schemas.microsoft.com/office/drawing/2014/main" id="{31FAA61E-0F5E-473A-BCE3-A8E0E0A79ACF}"/>
            </a:ext>
          </a:extLst>
        </xdr:cNvPr>
        <xdr:cNvSpPr/>
      </xdr:nvSpPr>
      <xdr:spPr>
        <a:xfrm>
          <a:off x="4584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71120</xdr:rowOff>
    </xdr:from>
    <xdr:to>
      <xdr:col>20</xdr:col>
      <xdr:colOff>38100</xdr:colOff>
      <xdr:row>60</xdr:row>
      <xdr:rowOff>1270</xdr:rowOff>
    </xdr:to>
    <xdr:sp macro="" textlink="">
      <xdr:nvSpPr>
        <xdr:cNvPr id="179" name="フローチャート: 判断 178">
          <a:extLst>
            <a:ext uri="{FF2B5EF4-FFF2-40B4-BE49-F238E27FC236}">
              <a16:creationId xmlns:a16="http://schemas.microsoft.com/office/drawing/2014/main" id="{0179210B-7245-4B21-98B2-A22F47129966}"/>
            </a:ext>
          </a:extLst>
        </xdr:cNvPr>
        <xdr:cNvSpPr/>
      </xdr:nvSpPr>
      <xdr:spPr>
        <a:xfrm>
          <a:off x="3746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0" name="フローチャート: 判断 179">
          <a:extLst>
            <a:ext uri="{FF2B5EF4-FFF2-40B4-BE49-F238E27FC236}">
              <a16:creationId xmlns:a16="http://schemas.microsoft.com/office/drawing/2014/main" id="{D7E78973-FA5E-4F2E-B5AF-C31EC8B7209F}"/>
            </a:ext>
          </a:extLst>
        </xdr:cNvPr>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81" name="フローチャート: 判断 180">
          <a:extLst>
            <a:ext uri="{FF2B5EF4-FFF2-40B4-BE49-F238E27FC236}">
              <a16:creationId xmlns:a16="http://schemas.microsoft.com/office/drawing/2014/main" id="{F9B00044-D6F2-4CF9-AC93-1F3EBF36389E}"/>
            </a:ext>
          </a:extLst>
        </xdr:cNvPr>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82" name="フローチャート: 判断 181">
          <a:extLst>
            <a:ext uri="{FF2B5EF4-FFF2-40B4-BE49-F238E27FC236}">
              <a16:creationId xmlns:a16="http://schemas.microsoft.com/office/drawing/2014/main" id="{F80305E0-0A56-4045-83AE-37BE42C48A4B}"/>
            </a:ext>
          </a:extLst>
        </xdr:cNvPr>
        <xdr:cNvSpPr/>
      </xdr:nvSpPr>
      <xdr:spPr>
        <a:xfrm>
          <a:off x="1079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B3FC6C5B-4E86-4861-B959-70B33E63B6D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72566E3-9538-4172-B549-6298CFE0D77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8DA1071-F880-4703-B500-0247BB064B6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4795EE3-E777-41EA-8B89-60032B14D47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AE2F848-3AE7-49A3-AA6C-EE5D0CA9B9F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122555</xdr:rowOff>
    </xdr:from>
    <xdr:to>
      <xdr:col>24</xdr:col>
      <xdr:colOff>114300</xdr:colOff>
      <xdr:row>59</xdr:row>
      <xdr:rowOff>52705</xdr:rowOff>
    </xdr:to>
    <xdr:sp macro="" textlink="">
      <xdr:nvSpPr>
        <xdr:cNvPr id="188" name="楕円 187">
          <a:extLst>
            <a:ext uri="{FF2B5EF4-FFF2-40B4-BE49-F238E27FC236}">
              <a16:creationId xmlns:a16="http://schemas.microsoft.com/office/drawing/2014/main" id="{4015A8CC-B25A-4A63-B6F7-9554298CC5F4}"/>
            </a:ext>
          </a:extLst>
        </xdr:cNvPr>
        <xdr:cNvSpPr/>
      </xdr:nvSpPr>
      <xdr:spPr>
        <a:xfrm>
          <a:off x="45847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145432</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B88D083A-8DB8-4B84-BFC5-6AA7561B81F4}"/>
            </a:ext>
          </a:extLst>
        </xdr:cNvPr>
        <xdr:cNvSpPr txBox="1"/>
      </xdr:nvSpPr>
      <xdr:spPr>
        <a:xfrm>
          <a:off x="4673600"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168275</xdr:rowOff>
    </xdr:from>
    <xdr:to>
      <xdr:col>20</xdr:col>
      <xdr:colOff>38100</xdr:colOff>
      <xdr:row>59</xdr:row>
      <xdr:rowOff>98425</xdr:rowOff>
    </xdr:to>
    <xdr:sp macro="" textlink="">
      <xdr:nvSpPr>
        <xdr:cNvPr id="190" name="楕円 189">
          <a:extLst>
            <a:ext uri="{FF2B5EF4-FFF2-40B4-BE49-F238E27FC236}">
              <a16:creationId xmlns:a16="http://schemas.microsoft.com/office/drawing/2014/main" id="{443F4BF7-3FC2-46A2-A133-1B984A526E90}"/>
            </a:ext>
          </a:extLst>
        </xdr:cNvPr>
        <xdr:cNvSpPr/>
      </xdr:nvSpPr>
      <xdr:spPr>
        <a:xfrm>
          <a:off x="3746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1905</xdr:rowOff>
    </xdr:from>
    <xdr:to>
      <xdr:col>24</xdr:col>
      <xdr:colOff>63500</xdr:colOff>
      <xdr:row>59</xdr:row>
      <xdr:rowOff>47625</xdr:rowOff>
    </xdr:to>
    <xdr:cxnSp macro="">
      <xdr:nvCxnSpPr>
        <xdr:cNvPr id="191" name="直線コネクタ 190">
          <a:extLst>
            <a:ext uri="{FF2B5EF4-FFF2-40B4-BE49-F238E27FC236}">
              <a16:creationId xmlns:a16="http://schemas.microsoft.com/office/drawing/2014/main" id="{6FFBF512-DEC1-4A73-812B-C827730214EB}"/>
            </a:ext>
          </a:extLst>
        </xdr:cNvPr>
        <xdr:cNvCxnSpPr/>
      </xdr:nvCxnSpPr>
      <xdr:spPr>
        <a:xfrm flipV="1">
          <a:off x="3797300" y="101174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128270</xdr:rowOff>
    </xdr:from>
    <xdr:to>
      <xdr:col>15</xdr:col>
      <xdr:colOff>101600</xdr:colOff>
      <xdr:row>59</xdr:row>
      <xdr:rowOff>58420</xdr:rowOff>
    </xdr:to>
    <xdr:sp macro="" textlink="">
      <xdr:nvSpPr>
        <xdr:cNvPr id="192" name="楕円 191">
          <a:extLst>
            <a:ext uri="{FF2B5EF4-FFF2-40B4-BE49-F238E27FC236}">
              <a16:creationId xmlns:a16="http://schemas.microsoft.com/office/drawing/2014/main" id="{57D22042-348A-48CD-B121-4847002E624F}"/>
            </a:ext>
          </a:extLst>
        </xdr:cNvPr>
        <xdr:cNvSpPr/>
      </xdr:nvSpPr>
      <xdr:spPr>
        <a:xfrm>
          <a:off x="2857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7620</xdr:rowOff>
    </xdr:from>
    <xdr:to>
      <xdr:col>19</xdr:col>
      <xdr:colOff>177800</xdr:colOff>
      <xdr:row>59</xdr:row>
      <xdr:rowOff>47625</xdr:rowOff>
    </xdr:to>
    <xdr:cxnSp macro="">
      <xdr:nvCxnSpPr>
        <xdr:cNvPr id="193" name="直線コネクタ 192">
          <a:extLst>
            <a:ext uri="{FF2B5EF4-FFF2-40B4-BE49-F238E27FC236}">
              <a16:creationId xmlns:a16="http://schemas.microsoft.com/office/drawing/2014/main" id="{93553915-3179-40AE-8D32-03D80961F894}"/>
            </a:ext>
          </a:extLst>
        </xdr:cNvPr>
        <xdr:cNvCxnSpPr/>
      </xdr:nvCxnSpPr>
      <xdr:spPr>
        <a:xfrm>
          <a:off x="2908300" y="101231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113030</xdr:rowOff>
    </xdr:from>
    <xdr:to>
      <xdr:col>10</xdr:col>
      <xdr:colOff>165100</xdr:colOff>
      <xdr:row>60</xdr:row>
      <xdr:rowOff>43180</xdr:rowOff>
    </xdr:to>
    <xdr:sp macro="" textlink="">
      <xdr:nvSpPr>
        <xdr:cNvPr id="194" name="楕円 193">
          <a:extLst>
            <a:ext uri="{FF2B5EF4-FFF2-40B4-BE49-F238E27FC236}">
              <a16:creationId xmlns:a16="http://schemas.microsoft.com/office/drawing/2014/main" id="{3FB54A6C-FDF5-4101-80BF-F27D4AE3B172}"/>
            </a:ext>
          </a:extLst>
        </xdr:cNvPr>
        <xdr:cNvSpPr/>
      </xdr:nvSpPr>
      <xdr:spPr>
        <a:xfrm>
          <a:off x="1968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7620</xdr:rowOff>
    </xdr:from>
    <xdr:to>
      <xdr:col>15</xdr:col>
      <xdr:colOff>50800</xdr:colOff>
      <xdr:row>59</xdr:row>
      <xdr:rowOff>163830</xdr:rowOff>
    </xdr:to>
    <xdr:cxnSp macro="">
      <xdr:nvCxnSpPr>
        <xdr:cNvPr id="195" name="直線コネクタ 194">
          <a:extLst>
            <a:ext uri="{FF2B5EF4-FFF2-40B4-BE49-F238E27FC236}">
              <a16:creationId xmlns:a16="http://schemas.microsoft.com/office/drawing/2014/main" id="{0F22A978-CC77-4DBF-98BA-BEC6DDD16B39}"/>
            </a:ext>
          </a:extLst>
        </xdr:cNvPr>
        <xdr:cNvCxnSpPr/>
      </xdr:nvCxnSpPr>
      <xdr:spPr>
        <a:xfrm flipV="1">
          <a:off x="2019300" y="1012317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74930</xdr:rowOff>
    </xdr:from>
    <xdr:to>
      <xdr:col>6</xdr:col>
      <xdr:colOff>38100</xdr:colOff>
      <xdr:row>60</xdr:row>
      <xdr:rowOff>5080</xdr:rowOff>
    </xdr:to>
    <xdr:sp macro="" textlink="">
      <xdr:nvSpPr>
        <xdr:cNvPr id="196" name="楕円 195">
          <a:extLst>
            <a:ext uri="{FF2B5EF4-FFF2-40B4-BE49-F238E27FC236}">
              <a16:creationId xmlns:a16="http://schemas.microsoft.com/office/drawing/2014/main" id="{263D0D6F-6F7E-45D4-9729-7EEF92D4A655}"/>
            </a:ext>
          </a:extLst>
        </xdr:cNvPr>
        <xdr:cNvSpPr/>
      </xdr:nvSpPr>
      <xdr:spPr>
        <a:xfrm>
          <a:off x="1079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125730</xdr:rowOff>
    </xdr:from>
    <xdr:to>
      <xdr:col>10</xdr:col>
      <xdr:colOff>114300</xdr:colOff>
      <xdr:row>59</xdr:row>
      <xdr:rowOff>163830</xdr:rowOff>
    </xdr:to>
    <xdr:cxnSp macro="">
      <xdr:nvCxnSpPr>
        <xdr:cNvPr id="197" name="直線コネクタ 196">
          <a:extLst>
            <a:ext uri="{FF2B5EF4-FFF2-40B4-BE49-F238E27FC236}">
              <a16:creationId xmlns:a16="http://schemas.microsoft.com/office/drawing/2014/main" id="{CB4E2437-1029-4BD7-BCD2-1B9993F03495}"/>
            </a:ext>
          </a:extLst>
        </xdr:cNvPr>
        <xdr:cNvCxnSpPr/>
      </xdr:nvCxnSpPr>
      <xdr:spPr>
        <a:xfrm>
          <a:off x="1130300" y="10241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163847</xdr:rowOff>
    </xdr:from>
    <xdr:ext cx="405111" cy="259045"/>
    <xdr:sp macro="" textlink="">
      <xdr:nvSpPr>
        <xdr:cNvPr id="198" name="n_1aveValue【体育館・プール】&#10;有形固定資産減価償却率">
          <a:extLst>
            <a:ext uri="{FF2B5EF4-FFF2-40B4-BE49-F238E27FC236}">
              <a16:creationId xmlns:a16="http://schemas.microsoft.com/office/drawing/2014/main" id="{D0199F9A-8B24-405B-8D91-75009538DB02}"/>
            </a:ext>
          </a:extLst>
        </xdr:cNvPr>
        <xdr:cNvSpPr txBox="1"/>
      </xdr:nvSpPr>
      <xdr:spPr>
        <a:xfrm>
          <a:off x="35820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38117</xdr:rowOff>
    </xdr:from>
    <xdr:ext cx="405111" cy="259045"/>
    <xdr:sp macro="" textlink="">
      <xdr:nvSpPr>
        <xdr:cNvPr id="199" name="n_2aveValue【体育館・プール】&#10;有形固定資産減価償却率">
          <a:extLst>
            <a:ext uri="{FF2B5EF4-FFF2-40B4-BE49-F238E27FC236}">
              <a16:creationId xmlns:a16="http://schemas.microsoft.com/office/drawing/2014/main" id="{3109A7FB-8613-4783-B5A6-5FF88BD79769}"/>
            </a:ext>
          </a:extLst>
        </xdr:cNvPr>
        <xdr:cNvSpPr txBox="1"/>
      </xdr:nvSpPr>
      <xdr:spPr>
        <a:xfrm>
          <a:off x="2705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49547</xdr:rowOff>
    </xdr:from>
    <xdr:ext cx="405111" cy="259045"/>
    <xdr:sp macro="" textlink="">
      <xdr:nvSpPr>
        <xdr:cNvPr id="200" name="n_3aveValue【体育館・プール】&#10;有形固定資産減価償却率">
          <a:extLst>
            <a:ext uri="{FF2B5EF4-FFF2-40B4-BE49-F238E27FC236}">
              <a16:creationId xmlns:a16="http://schemas.microsoft.com/office/drawing/2014/main" id="{6C4BF2CA-2CFC-4FAE-B4EB-BC3974968457}"/>
            </a:ext>
          </a:extLst>
        </xdr:cNvPr>
        <xdr:cNvSpPr txBox="1"/>
      </xdr:nvSpPr>
      <xdr:spPr>
        <a:xfrm>
          <a:off x="1816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15257</xdr:rowOff>
    </xdr:from>
    <xdr:ext cx="405111" cy="259045"/>
    <xdr:sp macro="" textlink="">
      <xdr:nvSpPr>
        <xdr:cNvPr id="201" name="n_4aveValue【体育館・プール】&#10;有形固定資産減価償却率">
          <a:extLst>
            <a:ext uri="{FF2B5EF4-FFF2-40B4-BE49-F238E27FC236}">
              <a16:creationId xmlns:a16="http://schemas.microsoft.com/office/drawing/2014/main" id="{0612B391-9C52-4810-930C-31F40AC6BBD0}"/>
            </a:ext>
          </a:extLst>
        </xdr:cNvPr>
        <xdr:cNvSpPr txBox="1"/>
      </xdr:nvSpPr>
      <xdr:spPr>
        <a:xfrm>
          <a:off x="927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114952</xdr:rowOff>
    </xdr:from>
    <xdr:ext cx="405111" cy="259045"/>
    <xdr:sp macro="" textlink="">
      <xdr:nvSpPr>
        <xdr:cNvPr id="202" name="n_1mainValue【体育館・プール】&#10;有形固定資産減価償却率">
          <a:extLst>
            <a:ext uri="{FF2B5EF4-FFF2-40B4-BE49-F238E27FC236}">
              <a16:creationId xmlns:a16="http://schemas.microsoft.com/office/drawing/2014/main" id="{60A460D7-A305-47AD-B9B8-35CB5A45D5DC}"/>
            </a:ext>
          </a:extLst>
        </xdr:cNvPr>
        <xdr:cNvSpPr txBox="1"/>
      </xdr:nvSpPr>
      <xdr:spPr>
        <a:xfrm>
          <a:off x="35820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74947</xdr:rowOff>
    </xdr:from>
    <xdr:ext cx="405111" cy="259045"/>
    <xdr:sp macro="" textlink="">
      <xdr:nvSpPr>
        <xdr:cNvPr id="203" name="n_2mainValue【体育館・プール】&#10;有形固定資産減価償却率">
          <a:extLst>
            <a:ext uri="{FF2B5EF4-FFF2-40B4-BE49-F238E27FC236}">
              <a16:creationId xmlns:a16="http://schemas.microsoft.com/office/drawing/2014/main" id="{1FC6730E-4552-4E05-9CCF-D510C6F77551}"/>
            </a:ext>
          </a:extLst>
        </xdr:cNvPr>
        <xdr:cNvSpPr txBox="1"/>
      </xdr:nvSpPr>
      <xdr:spPr>
        <a:xfrm>
          <a:off x="2705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59707</xdr:rowOff>
    </xdr:from>
    <xdr:ext cx="405111" cy="259045"/>
    <xdr:sp macro="" textlink="">
      <xdr:nvSpPr>
        <xdr:cNvPr id="204" name="n_3mainValue【体育館・プール】&#10;有形固定資産減価償却率">
          <a:extLst>
            <a:ext uri="{FF2B5EF4-FFF2-40B4-BE49-F238E27FC236}">
              <a16:creationId xmlns:a16="http://schemas.microsoft.com/office/drawing/2014/main" id="{C7846975-D77A-4C18-A251-27A7F357036D}"/>
            </a:ext>
          </a:extLst>
        </xdr:cNvPr>
        <xdr:cNvSpPr txBox="1"/>
      </xdr:nvSpPr>
      <xdr:spPr>
        <a:xfrm>
          <a:off x="1816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205" name="n_4mainValue【体育館・プール】&#10;有形固定資産減価償却率">
          <a:extLst>
            <a:ext uri="{FF2B5EF4-FFF2-40B4-BE49-F238E27FC236}">
              <a16:creationId xmlns:a16="http://schemas.microsoft.com/office/drawing/2014/main" id="{D6A476A4-5338-4532-A3D2-A9DB9B18EBAC}"/>
            </a:ext>
          </a:extLst>
        </xdr:cNvPr>
        <xdr:cNvSpPr txBox="1"/>
      </xdr:nvSpPr>
      <xdr:spPr>
        <a:xfrm>
          <a:off x="927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7982915F-EA50-41EC-8C20-36A2D51407A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76A8749D-F27F-43DA-9484-38D52157B97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71CB53D0-9371-4FD4-8320-63DC6DF119F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5C9FAFC2-1F20-48D3-8839-B56C7E4DE6A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AF0CC7BB-C872-45F2-A69D-515D7237193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2CF09BF1-CCA4-467F-9BCB-13DA80E6B91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FFE534C2-64FF-42C5-8B9D-5B7395653F7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E414A55C-B8A6-4FFF-B6CE-DF152A2551B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E21A1B44-0E04-4043-93FD-E30387A0F8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796B3FB5-D09B-44A4-B212-FCA1F145C4F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CDAF03EB-0D26-4391-8271-21077E128E9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a:extLst>
            <a:ext uri="{FF2B5EF4-FFF2-40B4-BE49-F238E27FC236}">
              <a16:creationId xmlns:a16="http://schemas.microsoft.com/office/drawing/2014/main" id="{A1E5043A-AF40-4C82-8847-C2ACEEB7313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92264E63-FB86-4F58-98AD-A86EA2B90FC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a:extLst>
            <a:ext uri="{FF2B5EF4-FFF2-40B4-BE49-F238E27FC236}">
              <a16:creationId xmlns:a16="http://schemas.microsoft.com/office/drawing/2014/main" id="{11B1685B-8141-4B63-8606-84EF154FEB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6B453AF7-16B7-4553-B544-43390FD356B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a:extLst>
            <a:ext uri="{FF2B5EF4-FFF2-40B4-BE49-F238E27FC236}">
              <a16:creationId xmlns:a16="http://schemas.microsoft.com/office/drawing/2014/main" id="{2C197359-5469-478B-BB63-4E5E633BEF35}"/>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C0626FED-788C-4C62-BB58-57927A12381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a:extLst>
            <a:ext uri="{FF2B5EF4-FFF2-40B4-BE49-F238E27FC236}">
              <a16:creationId xmlns:a16="http://schemas.microsoft.com/office/drawing/2014/main" id="{F3C8AD35-E8D7-4ECC-959E-28F6EB7DD5E2}"/>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3E41248B-CE28-42F1-B3FB-5E84C5AA187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a:extLst>
            <a:ext uri="{FF2B5EF4-FFF2-40B4-BE49-F238E27FC236}">
              <a16:creationId xmlns:a16="http://schemas.microsoft.com/office/drawing/2014/main" id="{F7C05F1B-7B53-456B-B7DA-8F23439A81A8}"/>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7873AB47-5BD7-43DC-B6BB-28D5C66956F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a:extLst>
            <a:ext uri="{FF2B5EF4-FFF2-40B4-BE49-F238E27FC236}">
              <a16:creationId xmlns:a16="http://schemas.microsoft.com/office/drawing/2014/main" id="{0EC0B624-C2A7-427C-B526-87D497FA0DF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C14512FD-1C24-44CC-A690-D25ACB785E8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60960</xdr:rowOff>
    </xdr:to>
    <xdr:cxnSp macro="">
      <xdr:nvCxnSpPr>
        <xdr:cNvPr id="229" name="直線コネクタ 228">
          <a:extLst>
            <a:ext uri="{FF2B5EF4-FFF2-40B4-BE49-F238E27FC236}">
              <a16:creationId xmlns:a16="http://schemas.microsoft.com/office/drawing/2014/main" id="{B0267E95-4955-4EC8-988C-E868FD30D863}"/>
            </a:ext>
          </a:extLst>
        </xdr:cNvPr>
        <xdr:cNvCxnSpPr/>
      </xdr:nvCxnSpPr>
      <xdr:spPr>
        <a:xfrm flipV="1">
          <a:off x="10476865" y="96354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0" name="【体育館・プール】&#10;一人当たり面積最小値テキスト">
          <a:extLst>
            <a:ext uri="{FF2B5EF4-FFF2-40B4-BE49-F238E27FC236}">
              <a16:creationId xmlns:a16="http://schemas.microsoft.com/office/drawing/2014/main" id="{EC18425C-B1D0-4DD4-A962-4138D437F3CE}"/>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1" name="直線コネクタ 230">
          <a:extLst>
            <a:ext uri="{FF2B5EF4-FFF2-40B4-BE49-F238E27FC236}">
              <a16:creationId xmlns:a16="http://schemas.microsoft.com/office/drawing/2014/main" id="{AF0F57F0-F40D-4692-9589-843881578CA8}"/>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2" name="【体育館・プール】&#10;一人当たり面積最大値テキスト">
          <a:extLst>
            <a:ext uri="{FF2B5EF4-FFF2-40B4-BE49-F238E27FC236}">
              <a16:creationId xmlns:a16="http://schemas.microsoft.com/office/drawing/2014/main" id="{49240DEE-7268-4AC4-A120-72B02DA52873}"/>
            </a:ext>
          </a:extLst>
        </xdr:cNvPr>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3" name="直線コネクタ 232">
          <a:extLst>
            <a:ext uri="{FF2B5EF4-FFF2-40B4-BE49-F238E27FC236}">
              <a16:creationId xmlns:a16="http://schemas.microsoft.com/office/drawing/2014/main" id="{D9CAAF88-4017-4E4C-A782-9904CB7B5770}"/>
            </a:ext>
          </a:extLst>
        </xdr:cNvPr>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34" name="【体育館・プール】&#10;一人当たり面積平均値テキスト">
          <a:extLst>
            <a:ext uri="{FF2B5EF4-FFF2-40B4-BE49-F238E27FC236}">
              <a16:creationId xmlns:a16="http://schemas.microsoft.com/office/drawing/2014/main" id="{56252743-A83E-4733-B3FE-15B71D745CA4}"/>
            </a:ext>
          </a:extLst>
        </xdr:cNvPr>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35" name="フローチャート: 判断 234">
          <a:extLst>
            <a:ext uri="{FF2B5EF4-FFF2-40B4-BE49-F238E27FC236}">
              <a16:creationId xmlns:a16="http://schemas.microsoft.com/office/drawing/2014/main" id="{99DF64E0-969F-4FBA-9E40-F6F16D9C99A0}"/>
            </a:ext>
          </a:extLst>
        </xdr:cNvPr>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29210</xdr:rowOff>
    </xdr:from>
    <xdr:to>
      <xdr:col>50</xdr:col>
      <xdr:colOff>165100</xdr:colOff>
      <xdr:row>62</xdr:row>
      <xdr:rowOff>130810</xdr:rowOff>
    </xdr:to>
    <xdr:sp macro="" textlink="">
      <xdr:nvSpPr>
        <xdr:cNvPr id="236" name="フローチャート: 判断 235">
          <a:extLst>
            <a:ext uri="{FF2B5EF4-FFF2-40B4-BE49-F238E27FC236}">
              <a16:creationId xmlns:a16="http://schemas.microsoft.com/office/drawing/2014/main" id="{425E854C-201A-491C-BA91-FF2FAED498D1}"/>
            </a:ext>
          </a:extLst>
        </xdr:cNvPr>
        <xdr:cNvSpPr/>
      </xdr:nvSpPr>
      <xdr:spPr>
        <a:xfrm>
          <a:off x="9588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52070</xdr:rowOff>
    </xdr:from>
    <xdr:to>
      <xdr:col>46</xdr:col>
      <xdr:colOff>38100</xdr:colOff>
      <xdr:row>62</xdr:row>
      <xdr:rowOff>153670</xdr:rowOff>
    </xdr:to>
    <xdr:sp macro="" textlink="">
      <xdr:nvSpPr>
        <xdr:cNvPr id="237" name="フローチャート: 判断 236">
          <a:extLst>
            <a:ext uri="{FF2B5EF4-FFF2-40B4-BE49-F238E27FC236}">
              <a16:creationId xmlns:a16="http://schemas.microsoft.com/office/drawing/2014/main" id="{A0BCA659-DF3D-41D2-9A6E-30BBB9BF89DA}"/>
            </a:ext>
          </a:extLst>
        </xdr:cNvPr>
        <xdr:cNvSpPr/>
      </xdr:nvSpPr>
      <xdr:spPr>
        <a:xfrm>
          <a:off x="8699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8" name="フローチャート: 判断 237">
          <a:extLst>
            <a:ext uri="{FF2B5EF4-FFF2-40B4-BE49-F238E27FC236}">
              <a16:creationId xmlns:a16="http://schemas.microsoft.com/office/drawing/2014/main" id="{E3ABECE3-587A-47E4-B66D-3EDAD1631933}"/>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39" name="フローチャート: 判断 238">
          <a:extLst>
            <a:ext uri="{FF2B5EF4-FFF2-40B4-BE49-F238E27FC236}">
              <a16:creationId xmlns:a16="http://schemas.microsoft.com/office/drawing/2014/main" id="{819B40C3-56A0-473E-A196-623511F41C69}"/>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D433EFC-C559-42C0-94CB-ABC10E134BD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8FCE3DB-1F55-4D2D-8EF1-974D357DE31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EC3898E-69AA-4359-A256-3BF811794DB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386149B-B8D2-4875-981C-25BBC17C8A4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585C2E9-E853-439E-851B-A8DD164E132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74930</xdr:rowOff>
    </xdr:from>
    <xdr:to>
      <xdr:col>55</xdr:col>
      <xdr:colOff>50800</xdr:colOff>
      <xdr:row>63</xdr:row>
      <xdr:rowOff>5080</xdr:rowOff>
    </xdr:to>
    <xdr:sp macro="" textlink="">
      <xdr:nvSpPr>
        <xdr:cNvPr id="245" name="楕円 244">
          <a:extLst>
            <a:ext uri="{FF2B5EF4-FFF2-40B4-BE49-F238E27FC236}">
              <a16:creationId xmlns:a16="http://schemas.microsoft.com/office/drawing/2014/main" id="{6189DC88-23E8-4D63-B74D-90E111E0CBF9}"/>
            </a:ext>
          </a:extLst>
        </xdr:cNvPr>
        <xdr:cNvSpPr/>
      </xdr:nvSpPr>
      <xdr:spPr>
        <a:xfrm>
          <a:off x="10426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53357</xdr:rowOff>
    </xdr:from>
    <xdr:ext cx="469744" cy="259045"/>
    <xdr:sp macro="" textlink="">
      <xdr:nvSpPr>
        <xdr:cNvPr id="246" name="【体育館・プール】&#10;一人当たり面積該当値テキスト">
          <a:extLst>
            <a:ext uri="{FF2B5EF4-FFF2-40B4-BE49-F238E27FC236}">
              <a16:creationId xmlns:a16="http://schemas.microsoft.com/office/drawing/2014/main" id="{20423552-8DD7-4141-98CE-DBFCF47FF529}"/>
            </a:ext>
          </a:extLst>
        </xdr:cNvPr>
        <xdr:cNvSpPr txBox="1"/>
      </xdr:nvSpPr>
      <xdr:spPr>
        <a:xfrm>
          <a:off x="10515600"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74930</xdr:rowOff>
    </xdr:from>
    <xdr:to>
      <xdr:col>50</xdr:col>
      <xdr:colOff>165100</xdr:colOff>
      <xdr:row>63</xdr:row>
      <xdr:rowOff>5080</xdr:rowOff>
    </xdr:to>
    <xdr:sp macro="" textlink="">
      <xdr:nvSpPr>
        <xdr:cNvPr id="247" name="楕円 246">
          <a:extLst>
            <a:ext uri="{FF2B5EF4-FFF2-40B4-BE49-F238E27FC236}">
              <a16:creationId xmlns:a16="http://schemas.microsoft.com/office/drawing/2014/main" id="{3DE74913-D83E-4184-848E-79D6140DF502}"/>
            </a:ext>
          </a:extLst>
        </xdr:cNvPr>
        <xdr:cNvSpPr/>
      </xdr:nvSpPr>
      <xdr:spPr>
        <a:xfrm>
          <a:off x="9588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125730</xdr:rowOff>
    </xdr:from>
    <xdr:to>
      <xdr:col>55</xdr:col>
      <xdr:colOff>0</xdr:colOff>
      <xdr:row>62</xdr:row>
      <xdr:rowOff>125730</xdr:rowOff>
    </xdr:to>
    <xdr:cxnSp macro="">
      <xdr:nvCxnSpPr>
        <xdr:cNvPr id="248" name="直線コネクタ 247">
          <a:extLst>
            <a:ext uri="{FF2B5EF4-FFF2-40B4-BE49-F238E27FC236}">
              <a16:creationId xmlns:a16="http://schemas.microsoft.com/office/drawing/2014/main" id="{F9891566-91C9-40F0-891F-28B7F6B445D6}"/>
            </a:ext>
          </a:extLst>
        </xdr:cNvPr>
        <xdr:cNvCxnSpPr/>
      </xdr:nvCxnSpPr>
      <xdr:spPr>
        <a:xfrm>
          <a:off x="9639300" y="107556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74930</xdr:rowOff>
    </xdr:from>
    <xdr:to>
      <xdr:col>46</xdr:col>
      <xdr:colOff>38100</xdr:colOff>
      <xdr:row>63</xdr:row>
      <xdr:rowOff>5080</xdr:rowOff>
    </xdr:to>
    <xdr:sp macro="" textlink="">
      <xdr:nvSpPr>
        <xdr:cNvPr id="249" name="楕円 248">
          <a:extLst>
            <a:ext uri="{FF2B5EF4-FFF2-40B4-BE49-F238E27FC236}">
              <a16:creationId xmlns:a16="http://schemas.microsoft.com/office/drawing/2014/main" id="{D436C60A-E5C1-46C4-88BC-0B31256313F7}"/>
            </a:ext>
          </a:extLst>
        </xdr:cNvPr>
        <xdr:cNvSpPr/>
      </xdr:nvSpPr>
      <xdr:spPr>
        <a:xfrm>
          <a:off x="8699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125730</xdr:rowOff>
    </xdr:from>
    <xdr:to>
      <xdr:col>50</xdr:col>
      <xdr:colOff>114300</xdr:colOff>
      <xdr:row>62</xdr:row>
      <xdr:rowOff>125730</xdr:rowOff>
    </xdr:to>
    <xdr:cxnSp macro="">
      <xdr:nvCxnSpPr>
        <xdr:cNvPr id="250" name="直線コネクタ 249">
          <a:extLst>
            <a:ext uri="{FF2B5EF4-FFF2-40B4-BE49-F238E27FC236}">
              <a16:creationId xmlns:a16="http://schemas.microsoft.com/office/drawing/2014/main" id="{EF3FB8D0-2D65-479A-BAC5-C32F2F65F773}"/>
            </a:ext>
          </a:extLst>
        </xdr:cNvPr>
        <xdr:cNvCxnSpPr/>
      </xdr:nvCxnSpPr>
      <xdr:spPr>
        <a:xfrm>
          <a:off x="8750300" y="1075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74930</xdr:rowOff>
    </xdr:from>
    <xdr:to>
      <xdr:col>41</xdr:col>
      <xdr:colOff>101600</xdr:colOff>
      <xdr:row>63</xdr:row>
      <xdr:rowOff>5080</xdr:rowOff>
    </xdr:to>
    <xdr:sp macro="" textlink="">
      <xdr:nvSpPr>
        <xdr:cNvPr id="251" name="楕円 250">
          <a:extLst>
            <a:ext uri="{FF2B5EF4-FFF2-40B4-BE49-F238E27FC236}">
              <a16:creationId xmlns:a16="http://schemas.microsoft.com/office/drawing/2014/main" id="{4BF9888E-AE4C-4A49-ACF8-A432FE55571D}"/>
            </a:ext>
          </a:extLst>
        </xdr:cNvPr>
        <xdr:cNvSpPr/>
      </xdr:nvSpPr>
      <xdr:spPr>
        <a:xfrm>
          <a:off x="7810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125730</xdr:rowOff>
    </xdr:from>
    <xdr:to>
      <xdr:col>45</xdr:col>
      <xdr:colOff>177800</xdr:colOff>
      <xdr:row>62</xdr:row>
      <xdr:rowOff>125730</xdr:rowOff>
    </xdr:to>
    <xdr:cxnSp macro="">
      <xdr:nvCxnSpPr>
        <xdr:cNvPr id="252" name="直線コネクタ 251">
          <a:extLst>
            <a:ext uri="{FF2B5EF4-FFF2-40B4-BE49-F238E27FC236}">
              <a16:creationId xmlns:a16="http://schemas.microsoft.com/office/drawing/2014/main" id="{1D85A67F-F1D8-4FBD-9E01-30DB76486104}"/>
            </a:ext>
          </a:extLst>
        </xdr:cNvPr>
        <xdr:cNvCxnSpPr/>
      </xdr:nvCxnSpPr>
      <xdr:spPr>
        <a:xfrm>
          <a:off x="7861300" y="1075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74930</xdr:rowOff>
    </xdr:from>
    <xdr:to>
      <xdr:col>36</xdr:col>
      <xdr:colOff>165100</xdr:colOff>
      <xdr:row>63</xdr:row>
      <xdr:rowOff>5080</xdr:rowOff>
    </xdr:to>
    <xdr:sp macro="" textlink="">
      <xdr:nvSpPr>
        <xdr:cNvPr id="253" name="楕円 252">
          <a:extLst>
            <a:ext uri="{FF2B5EF4-FFF2-40B4-BE49-F238E27FC236}">
              <a16:creationId xmlns:a16="http://schemas.microsoft.com/office/drawing/2014/main" id="{20D79771-06BE-46F3-98DF-79DD57CDB526}"/>
            </a:ext>
          </a:extLst>
        </xdr:cNvPr>
        <xdr:cNvSpPr/>
      </xdr:nvSpPr>
      <xdr:spPr>
        <a:xfrm>
          <a:off x="6921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125730</xdr:rowOff>
    </xdr:from>
    <xdr:to>
      <xdr:col>41</xdr:col>
      <xdr:colOff>50800</xdr:colOff>
      <xdr:row>62</xdr:row>
      <xdr:rowOff>125730</xdr:rowOff>
    </xdr:to>
    <xdr:cxnSp macro="">
      <xdr:nvCxnSpPr>
        <xdr:cNvPr id="254" name="直線コネクタ 253">
          <a:extLst>
            <a:ext uri="{FF2B5EF4-FFF2-40B4-BE49-F238E27FC236}">
              <a16:creationId xmlns:a16="http://schemas.microsoft.com/office/drawing/2014/main" id="{452CC163-4DB8-4A2E-80BC-E708E3D20078}"/>
            </a:ext>
          </a:extLst>
        </xdr:cNvPr>
        <xdr:cNvCxnSpPr/>
      </xdr:nvCxnSpPr>
      <xdr:spPr>
        <a:xfrm>
          <a:off x="6972300" y="1075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147337</xdr:rowOff>
    </xdr:from>
    <xdr:ext cx="469744" cy="259045"/>
    <xdr:sp macro="" textlink="">
      <xdr:nvSpPr>
        <xdr:cNvPr id="255" name="n_1aveValue【体育館・プール】&#10;一人当たり面積">
          <a:extLst>
            <a:ext uri="{FF2B5EF4-FFF2-40B4-BE49-F238E27FC236}">
              <a16:creationId xmlns:a16="http://schemas.microsoft.com/office/drawing/2014/main" id="{01BBF5A6-39E5-448F-9E34-2A42871540EF}"/>
            </a:ext>
          </a:extLst>
        </xdr:cNvPr>
        <xdr:cNvSpPr txBox="1"/>
      </xdr:nvSpPr>
      <xdr:spPr>
        <a:xfrm>
          <a:off x="93917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170197</xdr:rowOff>
    </xdr:from>
    <xdr:ext cx="469744" cy="259045"/>
    <xdr:sp macro="" textlink="">
      <xdr:nvSpPr>
        <xdr:cNvPr id="256" name="n_2aveValue【体育館・プール】&#10;一人当たり面積">
          <a:extLst>
            <a:ext uri="{FF2B5EF4-FFF2-40B4-BE49-F238E27FC236}">
              <a16:creationId xmlns:a16="http://schemas.microsoft.com/office/drawing/2014/main" id="{6EFB8608-612A-4098-B44C-9DD469942A6D}"/>
            </a:ext>
          </a:extLst>
        </xdr:cNvPr>
        <xdr:cNvSpPr txBox="1"/>
      </xdr:nvSpPr>
      <xdr:spPr>
        <a:xfrm>
          <a:off x="8515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57" name="n_3aveValue【体育館・プール】&#10;一人当たり面積">
          <a:extLst>
            <a:ext uri="{FF2B5EF4-FFF2-40B4-BE49-F238E27FC236}">
              <a16:creationId xmlns:a16="http://schemas.microsoft.com/office/drawing/2014/main" id="{CEB74EC6-9B28-4DBB-A2ED-C5F1ACDC169E}"/>
            </a:ext>
          </a:extLst>
        </xdr:cNvPr>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58" name="n_4aveValue【体育館・プール】&#10;一人当たり面積">
          <a:extLst>
            <a:ext uri="{FF2B5EF4-FFF2-40B4-BE49-F238E27FC236}">
              <a16:creationId xmlns:a16="http://schemas.microsoft.com/office/drawing/2014/main" id="{644AA2A6-87C7-4373-A85E-00C67A0C7135}"/>
            </a:ext>
          </a:extLst>
        </xdr:cNvPr>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167657</xdr:rowOff>
    </xdr:from>
    <xdr:ext cx="469744" cy="259045"/>
    <xdr:sp macro="" textlink="">
      <xdr:nvSpPr>
        <xdr:cNvPr id="259" name="n_1mainValue【体育館・プール】&#10;一人当たり面積">
          <a:extLst>
            <a:ext uri="{FF2B5EF4-FFF2-40B4-BE49-F238E27FC236}">
              <a16:creationId xmlns:a16="http://schemas.microsoft.com/office/drawing/2014/main" id="{99CC34E5-CBC6-4ECF-96C7-1D23F236EDF4}"/>
            </a:ext>
          </a:extLst>
        </xdr:cNvPr>
        <xdr:cNvSpPr txBox="1"/>
      </xdr:nvSpPr>
      <xdr:spPr>
        <a:xfrm>
          <a:off x="93917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167657</xdr:rowOff>
    </xdr:from>
    <xdr:ext cx="469744" cy="259045"/>
    <xdr:sp macro="" textlink="">
      <xdr:nvSpPr>
        <xdr:cNvPr id="260" name="n_2mainValue【体育館・プール】&#10;一人当たり面積">
          <a:extLst>
            <a:ext uri="{FF2B5EF4-FFF2-40B4-BE49-F238E27FC236}">
              <a16:creationId xmlns:a16="http://schemas.microsoft.com/office/drawing/2014/main" id="{0DE61FA9-39DE-48A0-B6B5-69331EE06A76}"/>
            </a:ext>
          </a:extLst>
        </xdr:cNvPr>
        <xdr:cNvSpPr txBox="1"/>
      </xdr:nvSpPr>
      <xdr:spPr>
        <a:xfrm>
          <a:off x="85154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167657</xdr:rowOff>
    </xdr:from>
    <xdr:ext cx="469744" cy="259045"/>
    <xdr:sp macro="" textlink="">
      <xdr:nvSpPr>
        <xdr:cNvPr id="261" name="n_3mainValue【体育館・プール】&#10;一人当たり面積">
          <a:extLst>
            <a:ext uri="{FF2B5EF4-FFF2-40B4-BE49-F238E27FC236}">
              <a16:creationId xmlns:a16="http://schemas.microsoft.com/office/drawing/2014/main" id="{F0A57457-F0FE-496E-A9B6-7D6A0423BD08}"/>
            </a:ext>
          </a:extLst>
        </xdr:cNvPr>
        <xdr:cNvSpPr txBox="1"/>
      </xdr:nvSpPr>
      <xdr:spPr>
        <a:xfrm>
          <a:off x="76264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167657</xdr:rowOff>
    </xdr:from>
    <xdr:ext cx="469744" cy="259045"/>
    <xdr:sp macro="" textlink="">
      <xdr:nvSpPr>
        <xdr:cNvPr id="262" name="n_4mainValue【体育館・プール】&#10;一人当たり面積">
          <a:extLst>
            <a:ext uri="{FF2B5EF4-FFF2-40B4-BE49-F238E27FC236}">
              <a16:creationId xmlns:a16="http://schemas.microsoft.com/office/drawing/2014/main" id="{86CDA9B6-A8AA-4E52-9AA2-1C6788E5EC26}"/>
            </a:ext>
          </a:extLst>
        </xdr:cNvPr>
        <xdr:cNvSpPr txBox="1"/>
      </xdr:nvSpPr>
      <xdr:spPr>
        <a:xfrm>
          <a:off x="67374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E6D77CEE-2DAD-4565-B39A-FA4D9D552A4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7A8DEB36-D375-4EEE-A714-D4C1BF3AD59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5D4C30A1-0D18-43B3-9100-D13C8A66E25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C1BB3D25-899A-4D9B-911B-172584690FB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67FD6DD1-1142-4FEE-A79A-84B4CE105A9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D88302B7-BB78-4140-BCCC-A222A96075A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AD465E6D-9EC9-400F-B9B2-75FC50B6ABD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ACC4E885-60ED-4B79-B15F-0F0211CCD14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414C7644-EDD3-4AAA-8555-CF1D3BEE734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5214A007-75F2-4B64-985C-CFF19914D95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DBBDFADD-A43A-4E36-A828-16353D02916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5734D236-E64F-4048-B64A-6763390F3C3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31280E42-F975-4F5E-839E-43B9047F815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8CA20DC3-820F-498D-B498-9A60422A1CE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A280A00-1A40-4588-A055-1E1765DCABE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D6628BDE-FB07-4B59-BFB6-2DF993EB0A6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C90C7CF5-5CA0-4F76-9DED-EF822BF655B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ABB9C7E8-D34A-474F-A1CA-6173EA048C1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10F54CC8-CF56-43BD-81C2-CF1EDCD71CF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B4A4224F-590E-4FE4-BF84-33CB8B6C8AC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1BB9F9D2-A809-46F8-BB83-49136C18F7F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8C5DBA83-94CA-4AEF-B32C-29AE28A4AD1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77D429C8-E906-4065-BDBE-210F1D2B7DE1}"/>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EF20FA1-BB5E-49AD-9DE3-C8408C98EF8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49546A1D-74EF-42BB-8D77-B42C8B5BE1D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121376</xdr:rowOff>
    </xdr:from>
    <xdr:to>
      <xdr:col>24</xdr:col>
      <xdr:colOff>62865</xdr:colOff>
      <xdr:row>85</xdr:row>
      <xdr:rowOff>165463</xdr:rowOff>
    </xdr:to>
    <xdr:cxnSp macro="">
      <xdr:nvCxnSpPr>
        <xdr:cNvPr id="288" name="直線コネクタ 287">
          <a:extLst>
            <a:ext uri="{FF2B5EF4-FFF2-40B4-BE49-F238E27FC236}">
              <a16:creationId xmlns:a16="http://schemas.microsoft.com/office/drawing/2014/main" id="{13882850-1E08-414D-A5F6-A39AD600441E}"/>
            </a:ext>
          </a:extLst>
        </xdr:cNvPr>
        <xdr:cNvCxnSpPr/>
      </xdr:nvCxnSpPr>
      <xdr:spPr>
        <a:xfrm flipV="1">
          <a:off x="4634865" y="13494476"/>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169290</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D34C6EC1-B2C0-4BC4-805B-CF29ABE0D072}"/>
            </a:ext>
          </a:extLst>
        </xdr:cNvPr>
        <xdr:cNvSpPr txBox="1"/>
      </xdr:nvSpPr>
      <xdr:spPr>
        <a:xfrm>
          <a:off x="4673600" y="1474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165463</xdr:rowOff>
    </xdr:from>
    <xdr:to>
      <xdr:col>24</xdr:col>
      <xdr:colOff>152400</xdr:colOff>
      <xdr:row>85</xdr:row>
      <xdr:rowOff>165463</xdr:rowOff>
    </xdr:to>
    <xdr:cxnSp macro="">
      <xdr:nvCxnSpPr>
        <xdr:cNvPr id="290" name="直線コネクタ 289">
          <a:extLst>
            <a:ext uri="{FF2B5EF4-FFF2-40B4-BE49-F238E27FC236}">
              <a16:creationId xmlns:a16="http://schemas.microsoft.com/office/drawing/2014/main" id="{6E5ABAAD-F80F-4E82-A168-E7E54F8D6F2F}"/>
            </a:ext>
          </a:extLst>
        </xdr:cNvPr>
        <xdr:cNvCxnSpPr/>
      </xdr:nvCxnSpPr>
      <xdr:spPr>
        <a:xfrm>
          <a:off x="4546600" y="1473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68053</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3BCF8392-FD91-4AB4-8A26-84FACA687A21}"/>
            </a:ext>
          </a:extLst>
        </xdr:cNvPr>
        <xdr:cNvSpPr txBox="1"/>
      </xdr:nvSpPr>
      <xdr:spPr>
        <a:xfrm>
          <a:off x="4673600" y="1326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121376</xdr:rowOff>
    </xdr:from>
    <xdr:to>
      <xdr:col>24</xdr:col>
      <xdr:colOff>152400</xdr:colOff>
      <xdr:row>78</xdr:row>
      <xdr:rowOff>121376</xdr:rowOff>
    </xdr:to>
    <xdr:cxnSp macro="">
      <xdr:nvCxnSpPr>
        <xdr:cNvPr id="292" name="直線コネクタ 291">
          <a:extLst>
            <a:ext uri="{FF2B5EF4-FFF2-40B4-BE49-F238E27FC236}">
              <a16:creationId xmlns:a16="http://schemas.microsoft.com/office/drawing/2014/main" id="{58120623-D5DE-453A-9374-D0288B183116}"/>
            </a:ext>
          </a:extLst>
        </xdr:cNvPr>
        <xdr:cNvCxnSpPr/>
      </xdr:nvCxnSpPr>
      <xdr:spPr>
        <a:xfrm>
          <a:off x="4546600" y="1349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81659</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CB62D6A8-6535-493F-8F3C-7D30939FDB9C}"/>
            </a:ext>
          </a:extLst>
        </xdr:cNvPr>
        <xdr:cNvSpPr txBox="1"/>
      </xdr:nvSpPr>
      <xdr:spPr>
        <a:xfrm>
          <a:off x="4673600" y="141405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103232</xdr:rowOff>
    </xdr:from>
    <xdr:to>
      <xdr:col>24</xdr:col>
      <xdr:colOff>114300</xdr:colOff>
      <xdr:row>83</xdr:row>
      <xdr:rowOff>33382</xdr:rowOff>
    </xdr:to>
    <xdr:sp macro="" textlink="">
      <xdr:nvSpPr>
        <xdr:cNvPr id="294" name="フローチャート: 判断 293">
          <a:extLst>
            <a:ext uri="{FF2B5EF4-FFF2-40B4-BE49-F238E27FC236}">
              <a16:creationId xmlns:a16="http://schemas.microsoft.com/office/drawing/2014/main" id="{834426A0-BFB9-4F09-911B-844FBDC3CD8B}"/>
            </a:ext>
          </a:extLst>
        </xdr:cNvPr>
        <xdr:cNvSpPr/>
      </xdr:nvSpPr>
      <xdr:spPr>
        <a:xfrm>
          <a:off x="45847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106499</xdr:rowOff>
    </xdr:from>
    <xdr:to>
      <xdr:col>20</xdr:col>
      <xdr:colOff>38100</xdr:colOff>
      <xdr:row>83</xdr:row>
      <xdr:rowOff>36649</xdr:rowOff>
    </xdr:to>
    <xdr:sp macro="" textlink="">
      <xdr:nvSpPr>
        <xdr:cNvPr id="295" name="フローチャート: 判断 294">
          <a:extLst>
            <a:ext uri="{FF2B5EF4-FFF2-40B4-BE49-F238E27FC236}">
              <a16:creationId xmlns:a16="http://schemas.microsoft.com/office/drawing/2014/main" id="{86FCE063-F618-4836-8CD6-DF1DEB1783B1}"/>
            </a:ext>
          </a:extLst>
        </xdr:cNvPr>
        <xdr:cNvSpPr/>
      </xdr:nvSpPr>
      <xdr:spPr>
        <a:xfrm>
          <a:off x="3746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6" name="フローチャート: 判断 295">
          <a:extLst>
            <a:ext uri="{FF2B5EF4-FFF2-40B4-BE49-F238E27FC236}">
              <a16:creationId xmlns:a16="http://schemas.microsoft.com/office/drawing/2014/main" id="{3A8CA41E-EDD7-466E-91B0-C82680B6B4A4}"/>
            </a:ext>
          </a:extLst>
        </xdr:cNvPr>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65677</xdr:rowOff>
    </xdr:from>
    <xdr:to>
      <xdr:col>10</xdr:col>
      <xdr:colOff>165100</xdr:colOff>
      <xdr:row>82</xdr:row>
      <xdr:rowOff>167277</xdr:rowOff>
    </xdr:to>
    <xdr:sp macro="" textlink="">
      <xdr:nvSpPr>
        <xdr:cNvPr id="297" name="フローチャート: 判断 296">
          <a:extLst>
            <a:ext uri="{FF2B5EF4-FFF2-40B4-BE49-F238E27FC236}">
              <a16:creationId xmlns:a16="http://schemas.microsoft.com/office/drawing/2014/main" id="{8490852E-ABF3-480A-AE28-70191908A14B}"/>
            </a:ext>
          </a:extLst>
        </xdr:cNvPr>
        <xdr:cNvSpPr/>
      </xdr:nvSpPr>
      <xdr:spPr>
        <a:xfrm>
          <a:off x="1968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21589</xdr:rowOff>
    </xdr:from>
    <xdr:to>
      <xdr:col>6</xdr:col>
      <xdr:colOff>38100</xdr:colOff>
      <xdr:row>82</xdr:row>
      <xdr:rowOff>123189</xdr:rowOff>
    </xdr:to>
    <xdr:sp macro="" textlink="">
      <xdr:nvSpPr>
        <xdr:cNvPr id="298" name="フローチャート: 判断 297">
          <a:extLst>
            <a:ext uri="{FF2B5EF4-FFF2-40B4-BE49-F238E27FC236}">
              <a16:creationId xmlns:a16="http://schemas.microsoft.com/office/drawing/2014/main" id="{2B442B1E-EBE3-488B-BCC0-CF7AE3A38225}"/>
            </a:ext>
          </a:extLst>
        </xdr:cNvPr>
        <xdr:cNvSpPr/>
      </xdr:nvSpPr>
      <xdr:spPr>
        <a:xfrm>
          <a:off x="1079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5863430-AA81-4E9C-B951-A4B375C25A4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849B184-E970-4E14-84EF-2BC6B26047D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FBF82E9-35FF-45E2-A3E3-5B9A8744E75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247FFB-6394-4E28-8613-103A7F29CE3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380BA70-CB21-47CD-82AC-63C7E6FA9D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16692</xdr:rowOff>
    </xdr:from>
    <xdr:to>
      <xdr:col>24</xdr:col>
      <xdr:colOff>114300</xdr:colOff>
      <xdr:row>82</xdr:row>
      <xdr:rowOff>118292</xdr:rowOff>
    </xdr:to>
    <xdr:sp macro="" textlink="">
      <xdr:nvSpPr>
        <xdr:cNvPr id="304" name="楕円 303">
          <a:extLst>
            <a:ext uri="{FF2B5EF4-FFF2-40B4-BE49-F238E27FC236}">
              <a16:creationId xmlns:a16="http://schemas.microsoft.com/office/drawing/2014/main" id="{0DF17571-5E7A-47A9-A59F-F71A82EAF11E}"/>
            </a:ext>
          </a:extLst>
        </xdr:cNvPr>
        <xdr:cNvSpPr/>
      </xdr:nvSpPr>
      <xdr:spPr>
        <a:xfrm>
          <a:off x="45847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39569</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3E63D755-F936-41AE-9E64-92ADEB85AE15}"/>
            </a:ext>
          </a:extLst>
        </xdr:cNvPr>
        <xdr:cNvSpPr txBox="1"/>
      </xdr:nvSpPr>
      <xdr:spPr>
        <a:xfrm>
          <a:off x="4673600" y="13927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150586</xdr:rowOff>
    </xdr:from>
    <xdr:to>
      <xdr:col>20</xdr:col>
      <xdr:colOff>38100</xdr:colOff>
      <xdr:row>82</xdr:row>
      <xdr:rowOff>80736</xdr:rowOff>
    </xdr:to>
    <xdr:sp macro="" textlink="">
      <xdr:nvSpPr>
        <xdr:cNvPr id="306" name="楕円 305">
          <a:extLst>
            <a:ext uri="{FF2B5EF4-FFF2-40B4-BE49-F238E27FC236}">
              <a16:creationId xmlns:a16="http://schemas.microsoft.com/office/drawing/2014/main" id="{2FB7EB53-5174-412C-91E5-3351968231E3}"/>
            </a:ext>
          </a:extLst>
        </xdr:cNvPr>
        <xdr:cNvSpPr/>
      </xdr:nvSpPr>
      <xdr:spPr>
        <a:xfrm>
          <a:off x="37465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29936</xdr:rowOff>
    </xdr:from>
    <xdr:to>
      <xdr:col>24</xdr:col>
      <xdr:colOff>63500</xdr:colOff>
      <xdr:row>82</xdr:row>
      <xdr:rowOff>67492</xdr:rowOff>
    </xdr:to>
    <xdr:cxnSp macro="">
      <xdr:nvCxnSpPr>
        <xdr:cNvPr id="307" name="直線コネクタ 306">
          <a:extLst>
            <a:ext uri="{FF2B5EF4-FFF2-40B4-BE49-F238E27FC236}">
              <a16:creationId xmlns:a16="http://schemas.microsoft.com/office/drawing/2014/main" id="{1C5D892E-25CE-4C7A-99CA-C0D8FD398ED6}"/>
            </a:ext>
          </a:extLst>
        </xdr:cNvPr>
        <xdr:cNvCxnSpPr/>
      </xdr:nvCxnSpPr>
      <xdr:spPr>
        <a:xfrm>
          <a:off x="3797300" y="1408883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117929</xdr:rowOff>
    </xdr:from>
    <xdr:to>
      <xdr:col>15</xdr:col>
      <xdr:colOff>101600</xdr:colOff>
      <xdr:row>82</xdr:row>
      <xdr:rowOff>48079</xdr:rowOff>
    </xdr:to>
    <xdr:sp macro="" textlink="">
      <xdr:nvSpPr>
        <xdr:cNvPr id="308" name="楕円 307">
          <a:extLst>
            <a:ext uri="{FF2B5EF4-FFF2-40B4-BE49-F238E27FC236}">
              <a16:creationId xmlns:a16="http://schemas.microsoft.com/office/drawing/2014/main" id="{C47ABDF9-12D5-475E-B53B-845ED9539756}"/>
            </a:ext>
          </a:extLst>
        </xdr:cNvPr>
        <xdr:cNvSpPr/>
      </xdr:nvSpPr>
      <xdr:spPr>
        <a:xfrm>
          <a:off x="2857500" y="14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168729</xdr:rowOff>
    </xdr:from>
    <xdr:to>
      <xdr:col>19</xdr:col>
      <xdr:colOff>177800</xdr:colOff>
      <xdr:row>82</xdr:row>
      <xdr:rowOff>29936</xdr:rowOff>
    </xdr:to>
    <xdr:cxnSp macro="">
      <xdr:nvCxnSpPr>
        <xdr:cNvPr id="309" name="直線コネクタ 308">
          <a:extLst>
            <a:ext uri="{FF2B5EF4-FFF2-40B4-BE49-F238E27FC236}">
              <a16:creationId xmlns:a16="http://schemas.microsoft.com/office/drawing/2014/main" id="{1840FE7C-2843-4FFD-977D-1C14240C4B8E}"/>
            </a:ext>
          </a:extLst>
        </xdr:cNvPr>
        <xdr:cNvCxnSpPr/>
      </xdr:nvCxnSpPr>
      <xdr:spPr>
        <a:xfrm>
          <a:off x="2908300" y="1405617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86905</xdr:rowOff>
    </xdr:from>
    <xdr:to>
      <xdr:col>10</xdr:col>
      <xdr:colOff>165100</xdr:colOff>
      <xdr:row>82</xdr:row>
      <xdr:rowOff>17055</xdr:rowOff>
    </xdr:to>
    <xdr:sp macro="" textlink="">
      <xdr:nvSpPr>
        <xdr:cNvPr id="310" name="楕円 309">
          <a:extLst>
            <a:ext uri="{FF2B5EF4-FFF2-40B4-BE49-F238E27FC236}">
              <a16:creationId xmlns:a16="http://schemas.microsoft.com/office/drawing/2014/main" id="{EC16C950-BBA3-4E96-8665-405F43714A5C}"/>
            </a:ext>
          </a:extLst>
        </xdr:cNvPr>
        <xdr:cNvSpPr/>
      </xdr:nvSpPr>
      <xdr:spPr>
        <a:xfrm>
          <a:off x="1968500" y="139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137705</xdr:rowOff>
    </xdr:from>
    <xdr:to>
      <xdr:col>15</xdr:col>
      <xdr:colOff>50800</xdr:colOff>
      <xdr:row>81</xdr:row>
      <xdr:rowOff>168729</xdr:rowOff>
    </xdr:to>
    <xdr:cxnSp macro="">
      <xdr:nvCxnSpPr>
        <xdr:cNvPr id="311" name="直線コネクタ 310">
          <a:extLst>
            <a:ext uri="{FF2B5EF4-FFF2-40B4-BE49-F238E27FC236}">
              <a16:creationId xmlns:a16="http://schemas.microsoft.com/office/drawing/2014/main" id="{C29F4D7C-F7A1-4187-A3F8-8E6B4D409927}"/>
            </a:ext>
          </a:extLst>
        </xdr:cNvPr>
        <xdr:cNvCxnSpPr/>
      </xdr:nvCxnSpPr>
      <xdr:spPr>
        <a:xfrm>
          <a:off x="2019300" y="1402515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50981</xdr:rowOff>
    </xdr:from>
    <xdr:to>
      <xdr:col>6</xdr:col>
      <xdr:colOff>38100</xdr:colOff>
      <xdr:row>81</xdr:row>
      <xdr:rowOff>152581</xdr:rowOff>
    </xdr:to>
    <xdr:sp macro="" textlink="">
      <xdr:nvSpPr>
        <xdr:cNvPr id="312" name="楕円 311">
          <a:extLst>
            <a:ext uri="{FF2B5EF4-FFF2-40B4-BE49-F238E27FC236}">
              <a16:creationId xmlns:a16="http://schemas.microsoft.com/office/drawing/2014/main" id="{BB46973B-125C-4373-83B0-E8F77EAC3BC4}"/>
            </a:ext>
          </a:extLst>
        </xdr:cNvPr>
        <xdr:cNvSpPr/>
      </xdr:nvSpPr>
      <xdr:spPr>
        <a:xfrm>
          <a:off x="1079500" y="139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101781</xdr:rowOff>
    </xdr:from>
    <xdr:to>
      <xdr:col>10</xdr:col>
      <xdr:colOff>114300</xdr:colOff>
      <xdr:row>81</xdr:row>
      <xdr:rowOff>137705</xdr:rowOff>
    </xdr:to>
    <xdr:cxnSp macro="">
      <xdr:nvCxnSpPr>
        <xdr:cNvPr id="313" name="直線コネクタ 312">
          <a:extLst>
            <a:ext uri="{FF2B5EF4-FFF2-40B4-BE49-F238E27FC236}">
              <a16:creationId xmlns:a16="http://schemas.microsoft.com/office/drawing/2014/main" id="{9670684E-B6CC-48C4-A6B9-52C2FB8B7C66}"/>
            </a:ext>
          </a:extLst>
        </xdr:cNvPr>
        <xdr:cNvCxnSpPr/>
      </xdr:nvCxnSpPr>
      <xdr:spPr>
        <a:xfrm>
          <a:off x="1130300" y="1398923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27776</xdr:rowOff>
    </xdr:from>
    <xdr:ext cx="405111" cy="259045"/>
    <xdr:sp macro="" textlink="">
      <xdr:nvSpPr>
        <xdr:cNvPr id="314" name="n_1aveValue【福祉施設】&#10;有形固定資産減価償却率">
          <a:extLst>
            <a:ext uri="{FF2B5EF4-FFF2-40B4-BE49-F238E27FC236}">
              <a16:creationId xmlns:a16="http://schemas.microsoft.com/office/drawing/2014/main" id="{3C06DDE6-F42C-4A8A-9056-AC214FD0A317}"/>
            </a:ext>
          </a:extLst>
        </xdr:cNvPr>
        <xdr:cNvSpPr txBox="1"/>
      </xdr:nvSpPr>
      <xdr:spPr>
        <a:xfrm>
          <a:off x="3582044"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315" name="n_2aveValue【福祉施設】&#10;有形固定資産減価償却率">
          <a:extLst>
            <a:ext uri="{FF2B5EF4-FFF2-40B4-BE49-F238E27FC236}">
              <a16:creationId xmlns:a16="http://schemas.microsoft.com/office/drawing/2014/main" id="{DCCE0091-056F-4F15-9875-76976846D7A8}"/>
            </a:ext>
          </a:extLst>
        </xdr:cNvPr>
        <xdr:cNvSpPr txBox="1"/>
      </xdr:nvSpPr>
      <xdr:spPr>
        <a:xfrm>
          <a:off x="2705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158404</xdr:rowOff>
    </xdr:from>
    <xdr:ext cx="405111" cy="259045"/>
    <xdr:sp macro="" textlink="">
      <xdr:nvSpPr>
        <xdr:cNvPr id="316" name="n_3aveValue【福祉施設】&#10;有形固定資産減価償却率">
          <a:extLst>
            <a:ext uri="{FF2B5EF4-FFF2-40B4-BE49-F238E27FC236}">
              <a16:creationId xmlns:a16="http://schemas.microsoft.com/office/drawing/2014/main" id="{4F44F7EB-763C-4E56-84B0-4C6EB4593C9F}"/>
            </a:ext>
          </a:extLst>
        </xdr:cNvPr>
        <xdr:cNvSpPr txBox="1"/>
      </xdr:nvSpPr>
      <xdr:spPr>
        <a:xfrm>
          <a:off x="18167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114316</xdr:rowOff>
    </xdr:from>
    <xdr:ext cx="405111" cy="259045"/>
    <xdr:sp macro="" textlink="">
      <xdr:nvSpPr>
        <xdr:cNvPr id="317" name="n_4aveValue【福祉施設】&#10;有形固定資産減価償却率">
          <a:extLst>
            <a:ext uri="{FF2B5EF4-FFF2-40B4-BE49-F238E27FC236}">
              <a16:creationId xmlns:a16="http://schemas.microsoft.com/office/drawing/2014/main" id="{7AB695FC-6BA2-4D20-86C8-A41947DE538C}"/>
            </a:ext>
          </a:extLst>
        </xdr:cNvPr>
        <xdr:cNvSpPr txBox="1"/>
      </xdr:nvSpPr>
      <xdr:spPr>
        <a:xfrm>
          <a:off x="927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97263</xdr:rowOff>
    </xdr:from>
    <xdr:ext cx="405111" cy="259045"/>
    <xdr:sp macro="" textlink="">
      <xdr:nvSpPr>
        <xdr:cNvPr id="318" name="n_1mainValue【福祉施設】&#10;有形固定資産減価償却率">
          <a:extLst>
            <a:ext uri="{FF2B5EF4-FFF2-40B4-BE49-F238E27FC236}">
              <a16:creationId xmlns:a16="http://schemas.microsoft.com/office/drawing/2014/main" id="{5C9D668A-35B5-4F78-99FB-8D5438E82465}"/>
            </a:ext>
          </a:extLst>
        </xdr:cNvPr>
        <xdr:cNvSpPr txBox="1"/>
      </xdr:nvSpPr>
      <xdr:spPr>
        <a:xfrm>
          <a:off x="35820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64606</xdr:rowOff>
    </xdr:from>
    <xdr:ext cx="405111" cy="259045"/>
    <xdr:sp macro="" textlink="">
      <xdr:nvSpPr>
        <xdr:cNvPr id="319" name="n_2mainValue【福祉施設】&#10;有形固定資産減価償却率">
          <a:extLst>
            <a:ext uri="{FF2B5EF4-FFF2-40B4-BE49-F238E27FC236}">
              <a16:creationId xmlns:a16="http://schemas.microsoft.com/office/drawing/2014/main" id="{C43DC848-6726-4E89-B458-61FA682E6CD0}"/>
            </a:ext>
          </a:extLst>
        </xdr:cNvPr>
        <xdr:cNvSpPr txBox="1"/>
      </xdr:nvSpPr>
      <xdr:spPr>
        <a:xfrm>
          <a:off x="2705744" y="1378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33582</xdr:rowOff>
    </xdr:from>
    <xdr:ext cx="405111" cy="259045"/>
    <xdr:sp macro="" textlink="">
      <xdr:nvSpPr>
        <xdr:cNvPr id="320" name="n_3mainValue【福祉施設】&#10;有形固定資産減価償却率">
          <a:extLst>
            <a:ext uri="{FF2B5EF4-FFF2-40B4-BE49-F238E27FC236}">
              <a16:creationId xmlns:a16="http://schemas.microsoft.com/office/drawing/2014/main" id="{3CFA2AF4-41D8-48CE-A6A2-66CC45044F42}"/>
            </a:ext>
          </a:extLst>
        </xdr:cNvPr>
        <xdr:cNvSpPr txBox="1"/>
      </xdr:nvSpPr>
      <xdr:spPr>
        <a:xfrm>
          <a:off x="1816744" y="1374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169108</xdr:rowOff>
    </xdr:from>
    <xdr:ext cx="405111" cy="259045"/>
    <xdr:sp macro="" textlink="">
      <xdr:nvSpPr>
        <xdr:cNvPr id="321" name="n_4mainValue【福祉施設】&#10;有形固定資産減価償却率">
          <a:extLst>
            <a:ext uri="{FF2B5EF4-FFF2-40B4-BE49-F238E27FC236}">
              <a16:creationId xmlns:a16="http://schemas.microsoft.com/office/drawing/2014/main" id="{4FE3DDA2-BCAD-41FE-97DF-684244E3DCF8}"/>
            </a:ext>
          </a:extLst>
        </xdr:cNvPr>
        <xdr:cNvSpPr txBox="1"/>
      </xdr:nvSpPr>
      <xdr:spPr>
        <a:xfrm>
          <a:off x="9277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163D7404-DE53-4465-86B3-ED05654CAF6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A048C020-9F88-4B47-8128-E3DC55D3A3E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2AC20BAC-B8D1-4F8F-B786-A60456C21BA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598E6692-3341-42EA-8AB0-7E73C71EEDF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E79D20BC-3D89-487D-A6A0-D9F520F7F55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684DCDD3-AB0C-44E8-978E-77669983839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157BEFE2-5AAA-4F69-857B-E422D8B828F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11C10F47-1520-498E-9741-D89B1BF7B13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BCFFF251-D515-47DF-8152-F42CB8F55D1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71B07D4A-CF82-402E-B7DD-E6A279C5CD6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A2005EB4-FBBA-441F-9518-B9600B5F77A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9C2EB21C-EEC6-4945-93D3-0BEB680D956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34054C74-C0C0-491B-BAD3-2FCF2F3320C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B333604-DCD4-4C92-9A7B-4FF9B3CD114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A38CBA8A-D895-458C-BF79-B8BAAB4F188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5B5669CA-07E4-4E80-B8B4-6DC90B98CE6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595F865B-7440-4F1F-A1B4-CEC141B7C07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AB2A00BC-D504-4769-8354-1FFBC2D0424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9F04053B-B5E8-4905-937C-C1803C8C9A9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A8F1FD8B-65D1-41A9-AC11-DB68AE29176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35EB9B4-3F64-43A8-B13E-A5C153A1821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4A998B93-208D-412D-B2E6-80BF86F018D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FD83EC33-C392-4A96-84F0-B403D5E21E6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63500</xdr:rowOff>
    </xdr:to>
    <xdr:cxnSp macro="">
      <xdr:nvCxnSpPr>
        <xdr:cNvPr id="345" name="直線コネクタ 344">
          <a:extLst>
            <a:ext uri="{FF2B5EF4-FFF2-40B4-BE49-F238E27FC236}">
              <a16:creationId xmlns:a16="http://schemas.microsoft.com/office/drawing/2014/main" id="{9F8816B3-CAFD-49BD-923E-D5499B372930}"/>
            </a:ext>
          </a:extLst>
        </xdr:cNvPr>
        <xdr:cNvCxnSpPr/>
      </xdr:nvCxnSpPr>
      <xdr:spPr>
        <a:xfrm flipV="1">
          <a:off x="10476865" y="132969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6" name="【福祉施設】&#10;一人当たり面積最小値テキスト">
          <a:extLst>
            <a:ext uri="{FF2B5EF4-FFF2-40B4-BE49-F238E27FC236}">
              <a16:creationId xmlns:a16="http://schemas.microsoft.com/office/drawing/2014/main" id="{5411A79A-3300-4B15-AA22-F032A9E49819}"/>
            </a:ext>
          </a:extLst>
        </xdr:cNvPr>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7" name="直線コネクタ 346">
          <a:extLst>
            <a:ext uri="{FF2B5EF4-FFF2-40B4-BE49-F238E27FC236}">
              <a16:creationId xmlns:a16="http://schemas.microsoft.com/office/drawing/2014/main" id="{0C23A878-2444-44D0-84F3-4D38B007B07A}"/>
            </a:ext>
          </a:extLst>
        </xdr:cNvPr>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48" name="【福祉施設】&#10;一人当たり面積最大値テキスト">
          <a:extLst>
            <a:ext uri="{FF2B5EF4-FFF2-40B4-BE49-F238E27FC236}">
              <a16:creationId xmlns:a16="http://schemas.microsoft.com/office/drawing/2014/main" id="{438B8558-5331-4071-AA8C-7C5EA53FA5CE}"/>
            </a:ext>
          </a:extLst>
        </xdr:cNvPr>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49" name="直線コネクタ 348">
          <a:extLst>
            <a:ext uri="{FF2B5EF4-FFF2-40B4-BE49-F238E27FC236}">
              <a16:creationId xmlns:a16="http://schemas.microsoft.com/office/drawing/2014/main" id="{36D19C14-FC0F-4643-BC6C-94C1EE514B96}"/>
            </a:ext>
          </a:extLst>
        </xdr:cNvPr>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162577</xdr:rowOff>
    </xdr:from>
    <xdr:ext cx="469744" cy="259045"/>
    <xdr:sp macro="" textlink="">
      <xdr:nvSpPr>
        <xdr:cNvPr id="350" name="【福祉施設】&#10;一人当たり面積平均値テキスト">
          <a:extLst>
            <a:ext uri="{FF2B5EF4-FFF2-40B4-BE49-F238E27FC236}">
              <a16:creationId xmlns:a16="http://schemas.microsoft.com/office/drawing/2014/main" id="{15A99FA8-7831-43F5-B29C-F7B1104E20BD}"/>
            </a:ext>
          </a:extLst>
        </xdr:cNvPr>
        <xdr:cNvSpPr txBox="1"/>
      </xdr:nvSpPr>
      <xdr:spPr>
        <a:xfrm>
          <a:off x="10515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351" name="フローチャート: 判断 350">
          <a:extLst>
            <a:ext uri="{FF2B5EF4-FFF2-40B4-BE49-F238E27FC236}">
              <a16:creationId xmlns:a16="http://schemas.microsoft.com/office/drawing/2014/main" id="{AD149757-CDBC-4A39-B8F3-A48861C7672B}"/>
            </a:ext>
          </a:extLst>
        </xdr:cNvPr>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52" name="フローチャート: 判断 351">
          <a:extLst>
            <a:ext uri="{FF2B5EF4-FFF2-40B4-BE49-F238E27FC236}">
              <a16:creationId xmlns:a16="http://schemas.microsoft.com/office/drawing/2014/main" id="{FBA62A53-EA0E-4128-9B14-3381B209EDE3}"/>
            </a:ext>
          </a:extLst>
        </xdr:cNvPr>
        <xdr:cNvSpPr/>
      </xdr:nvSpPr>
      <xdr:spPr>
        <a:xfrm>
          <a:off x="9588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19050</xdr:rowOff>
    </xdr:from>
    <xdr:to>
      <xdr:col>46</xdr:col>
      <xdr:colOff>38100</xdr:colOff>
      <xdr:row>83</xdr:row>
      <xdr:rowOff>120650</xdr:rowOff>
    </xdr:to>
    <xdr:sp macro="" textlink="">
      <xdr:nvSpPr>
        <xdr:cNvPr id="353" name="フローチャート: 判断 352">
          <a:extLst>
            <a:ext uri="{FF2B5EF4-FFF2-40B4-BE49-F238E27FC236}">
              <a16:creationId xmlns:a16="http://schemas.microsoft.com/office/drawing/2014/main" id="{EF094B0C-01BB-46FD-A0C7-ACDB2A1650AA}"/>
            </a:ext>
          </a:extLst>
        </xdr:cNvPr>
        <xdr:cNvSpPr/>
      </xdr:nvSpPr>
      <xdr:spPr>
        <a:xfrm>
          <a:off x="8699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6350</xdr:rowOff>
    </xdr:from>
    <xdr:to>
      <xdr:col>41</xdr:col>
      <xdr:colOff>101600</xdr:colOff>
      <xdr:row>83</xdr:row>
      <xdr:rowOff>107950</xdr:rowOff>
    </xdr:to>
    <xdr:sp macro="" textlink="">
      <xdr:nvSpPr>
        <xdr:cNvPr id="354" name="フローチャート: 判断 353">
          <a:extLst>
            <a:ext uri="{FF2B5EF4-FFF2-40B4-BE49-F238E27FC236}">
              <a16:creationId xmlns:a16="http://schemas.microsoft.com/office/drawing/2014/main" id="{93A27452-25C7-4585-BB7C-A5E0858571C8}"/>
            </a:ext>
          </a:extLst>
        </xdr:cNvPr>
        <xdr:cNvSpPr/>
      </xdr:nvSpPr>
      <xdr:spPr>
        <a:xfrm>
          <a:off x="7810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152400</xdr:rowOff>
    </xdr:from>
    <xdr:to>
      <xdr:col>36</xdr:col>
      <xdr:colOff>165100</xdr:colOff>
      <xdr:row>83</xdr:row>
      <xdr:rowOff>82550</xdr:rowOff>
    </xdr:to>
    <xdr:sp macro="" textlink="">
      <xdr:nvSpPr>
        <xdr:cNvPr id="355" name="フローチャート: 判断 354">
          <a:extLst>
            <a:ext uri="{FF2B5EF4-FFF2-40B4-BE49-F238E27FC236}">
              <a16:creationId xmlns:a16="http://schemas.microsoft.com/office/drawing/2014/main" id="{39A3B157-8925-4E4D-9671-9C27ECE45FB3}"/>
            </a:ext>
          </a:extLst>
        </xdr:cNvPr>
        <xdr:cNvSpPr/>
      </xdr:nvSpPr>
      <xdr:spPr>
        <a:xfrm>
          <a:off x="6921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DF94378C-E550-4059-BF67-6D7BC9A4FB1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01C197A-E6B7-47E0-B597-2268F148EF5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D12E079-64B4-4979-A9A8-D2E5E30284B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763A9D2-89CF-4695-8781-D111A7D6B59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CB14FD5-1D29-489C-A9B4-85326B4A74B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88900</xdr:rowOff>
    </xdr:from>
    <xdr:to>
      <xdr:col>55</xdr:col>
      <xdr:colOff>50800</xdr:colOff>
      <xdr:row>85</xdr:row>
      <xdr:rowOff>19050</xdr:rowOff>
    </xdr:to>
    <xdr:sp macro="" textlink="">
      <xdr:nvSpPr>
        <xdr:cNvPr id="361" name="楕円 360">
          <a:extLst>
            <a:ext uri="{FF2B5EF4-FFF2-40B4-BE49-F238E27FC236}">
              <a16:creationId xmlns:a16="http://schemas.microsoft.com/office/drawing/2014/main" id="{AB651042-0165-4264-9DDB-7E10AC5FCF81}"/>
            </a:ext>
          </a:extLst>
        </xdr:cNvPr>
        <xdr:cNvSpPr/>
      </xdr:nvSpPr>
      <xdr:spPr>
        <a:xfrm>
          <a:off x="104267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67327</xdr:rowOff>
    </xdr:from>
    <xdr:ext cx="469744" cy="259045"/>
    <xdr:sp macro="" textlink="">
      <xdr:nvSpPr>
        <xdr:cNvPr id="362" name="【福祉施設】&#10;一人当たり面積該当値テキスト">
          <a:extLst>
            <a:ext uri="{FF2B5EF4-FFF2-40B4-BE49-F238E27FC236}">
              <a16:creationId xmlns:a16="http://schemas.microsoft.com/office/drawing/2014/main" id="{A14CCF10-1735-4BEF-9362-A5B5A593E7AA}"/>
            </a:ext>
          </a:extLst>
        </xdr:cNvPr>
        <xdr:cNvSpPr txBox="1"/>
      </xdr:nvSpPr>
      <xdr:spPr>
        <a:xfrm>
          <a:off x="10515600"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88900</xdr:rowOff>
    </xdr:from>
    <xdr:to>
      <xdr:col>50</xdr:col>
      <xdr:colOff>165100</xdr:colOff>
      <xdr:row>85</xdr:row>
      <xdr:rowOff>19050</xdr:rowOff>
    </xdr:to>
    <xdr:sp macro="" textlink="">
      <xdr:nvSpPr>
        <xdr:cNvPr id="363" name="楕円 362">
          <a:extLst>
            <a:ext uri="{FF2B5EF4-FFF2-40B4-BE49-F238E27FC236}">
              <a16:creationId xmlns:a16="http://schemas.microsoft.com/office/drawing/2014/main" id="{68722F69-9EAD-4F52-A9EE-F818238581EA}"/>
            </a:ext>
          </a:extLst>
        </xdr:cNvPr>
        <xdr:cNvSpPr/>
      </xdr:nvSpPr>
      <xdr:spPr>
        <a:xfrm>
          <a:off x="9588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139700</xdr:rowOff>
    </xdr:from>
    <xdr:to>
      <xdr:col>55</xdr:col>
      <xdr:colOff>0</xdr:colOff>
      <xdr:row>84</xdr:row>
      <xdr:rowOff>139700</xdr:rowOff>
    </xdr:to>
    <xdr:cxnSp macro="">
      <xdr:nvCxnSpPr>
        <xdr:cNvPr id="364" name="直線コネクタ 363">
          <a:extLst>
            <a:ext uri="{FF2B5EF4-FFF2-40B4-BE49-F238E27FC236}">
              <a16:creationId xmlns:a16="http://schemas.microsoft.com/office/drawing/2014/main" id="{8DB1A717-F7CA-489D-84B2-E34D016E1F55}"/>
            </a:ext>
          </a:extLst>
        </xdr:cNvPr>
        <xdr:cNvCxnSpPr/>
      </xdr:nvCxnSpPr>
      <xdr:spPr>
        <a:xfrm>
          <a:off x="9639300" y="1454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88900</xdr:rowOff>
    </xdr:from>
    <xdr:to>
      <xdr:col>46</xdr:col>
      <xdr:colOff>38100</xdr:colOff>
      <xdr:row>85</xdr:row>
      <xdr:rowOff>19050</xdr:rowOff>
    </xdr:to>
    <xdr:sp macro="" textlink="">
      <xdr:nvSpPr>
        <xdr:cNvPr id="365" name="楕円 364">
          <a:extLst>
            <a:ext uri="{FF2B5EF4-FFF2-40B4-BE49-F238E27FC236}">
              <a16:creationId xmlns:a16="http://schemas.microsoft.com/office/drawing/2014/main" id="{80D9B8BC-86F6-471B-96E3-72695203AD25}"/>
            </a:ext>
          </a:extLst>
        </xdr:cNvPr>
        <xdr:cNvSpPr/>
      </xdr:nvSpPr>
      <xdr:spPr>
        <a:xfrm>
          <a:off x="8699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139700</xdr:rowOff>
    </xdr:from>
    <xdr:to>
      <xdr:col>50</xdr:col>
      <xdr:colOff>114300</xdr:colOff>
      <xdr:row>84</xdr:row>
      <xdr:rowOff>139700</xdr:rowOff>
    </xdr:to>
    <xdr:cxnSp macro="">
      <xdr:nvCxnSpPr>
        <xdr:cNvPr id="366" name="直線コネクタ 365">
          <a:extLst>
            <a:ext uri="{FF2B5EF4-FFF2-40B4-BE49-F238E27FC236}">
              <a16:creationId xmlns:a16="http://schemas.microsoft.com/office/drawing/2014/main" id="{D6208470-08A8-4293-BCB6-0A5476EB3D17}"/>
            </a:ext>
          </a:extLst>
        </xdr:cNvPr>
        <xdr:cNvCxnSpPr/>
      </xdr:nvCxnSpPr>
      <xdr:spPr>
        <a:xfrm>
          <a:off x="8750300" y="1454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88900</xdr:rowOff>
    </xdr:from>
    <xdr:to>
      <xdr:col>41</xdr:col>
      <xdr:colOff>101600</xdr:colOff>
      <xdr:row>85</xdr:row>
      <xdr:rowOff>19050</xdr:rowOff>
    </xdr:to>
    <xdr:sp macro="" textlink="">
      <xdr:nvSpPr>
        <xdr:cNvPr id="367" name="楕円 366">
          <a:extLst>
            <a:ext uri="{FF2B5EF4-FFF2-40B4-BE49-F238E27FC236}">
              <a16:creationId xmlns:a16="http://schemas.microsoft.com/office/drawing/2014/main" id="{C2E18DA9-84B5-48D8-872E-4105DDF0765E}"/>
            </a:ext>
          </a:extLst>
        </xdr:cNvPr>
        <xdr:cNvSpPr/>
      </xdr:nvSpPr>
      <xdr:spPr>
        <a:xfrm>
          <a:off x="7810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139700</xdr:rowOff>
    </xdr:from>
    <xdr:to>
      <xdr:col>45</xdr:col>
      <xdr:colOff>177800</xdr:colOff>
      <xdr:row>84</xdr:row>
      <xdr:rowOff>139700</xdr:rowOff>
    </xdr:to>
    <xdr:cxnSp macro="">
      <xdr:nvCxnSpPr>
        <xdr:cNvPr id="368" name="直線コネクタ 367">
          <a:extLst>
            <a:ext uri="{FF2B5EF4-FFF2-40B4-BE49-F238E27FC236}">
              <a16:creationId xmlns:a16="http://schemas.microsoft.com/office/drawing/2014/main" id="{2762AC0D-411E-4E80-99B9-9BA6A0A35DA1}"/>
            </a:ext>
          </a:extLst>
        </xdr:cNvPr>
        <xdr:cNvCxnSpPr/>
      </xdr:nvCxnSpPr>
      <xdr:spPr>
        <a:xfrm>
          <a:off x="7861300" y="1454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88900</xdr:rowOff>
    </xdr:from>
    <xdr:to>
      <xdr:col>36</xdr:col>
      <xdr:colOff>165100</xdr:colOff>
      <xdr:row>85</xdr:row>
      <xdr:rowOff>19050</xdr:rowOff>
    </xdr:to>
    <xdr:sp macro="" textlink="">
      <xdr:nvSpPr>
        <xdr:cNvPr id="369" name="楕円 368">
          <a:extLst>
            <a:ext uri="{FF2B5EF4-FFF2-40B4-BE49-F238E27FC236}">
              <a16:creationId xmlns:a16="http://schemas.microsoft.com/office/drawing/2014/main" id="{5E152683-2A3E-4EE4-89D7-CD88169DE0C9}"/>
            </a:ext>
          </a:extLst>
        </xdr:cNvPr>
        <xdr:cNvSpPr/>
      </xdr:nvSpPr>
      <xdr:spPr>
        <a:xfrm>
          <a:off x="6921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139700</xdr:rowOff>
    </xdr:from>
    <xdr:to>
      <xdr:col>41</xdr:col>
      <xdr:colOff>50800</xdr:colOff>
      <xdr:row>84</xdr:row>
      <xdr:rowOff>139700</xdr:rowOff>
    </xdr:to>
    <xdr:cxnSp macro="">
      <xdr:nvCxnSpPr>
        <xdr:cNvPr id="370" name="直線コネクタ 369">
          <a:extLst>
            <a:ext uri="{FF2B5EF4-FFF2-40B4-BE49-F238E27FC236}">
              <a16:creationId xmlns:a16="http://schemas.microsoft.com/office/drawing/2014/main" id="{81C94A0E-5F28-4E3B-B604-4676DA4AEA8A}"/>
            </a:ext>
          </a:extLst>
        </xdr:cNvPr>
        <xdr:cNvCxnSpPr/>
      </xdr:nvCxnSpPr>
      <xdr:spPr>
        <a:xfrm>
          <a:off x="6972300" y="1454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137177</xdr:rowOff>
    </xdr:from>
    <xdr:ext cx="469744" cy="259045"/>
    <xdr:sp macro="" textlink="">
      <xdr:nvSpPr>
        <xdr:cNvPr id="371" name="n_1aveValue【福祉施設】&#10;一人当たり面積">
          <a:extLst>
            <a:ext uri="{FF2B5EF4-FFF2-40B4-BE49-F238E27FC236}">
              <a16:creationId xmlns:a16="http://schemas.microsoft.com/office/drawing/2014/main" id="{0A54CAD7-1433-42E1-A881-5B6D6B93AA92}"/>
            </a:ext>
          </a:extLst>
        </xdr:cNvPr>
        <xdr:cNvSpPr txBox="1"/>
      </xdr:nvSpPr>
      <xdr:spPr>
        <a:xfrm>
          <a:off x="93917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137177</xdr:rowOff>
    </xdr:from>
    <xdr:ext cx="469744" cy="259045"/>
    <xdr:sp macro="" textlink="">
      <xdr:nvSpPr>
        <xdr:cNvPr id="372" name="n_2aveValue【福祉施設】&#10;一人当たり面積">
          <a:extLst>
            <a:ext uri="{FF2B5EF4-FFF2-40B4-BE49-F238E27FC236}">
              <a16:creationId xmlns:a16="http://schemas.microsoft.com/office/drawing/2014/main" id="{0783EB2B-3761-4A7A-9B2C-609142D17573}"/>
            </a:ext>
          </a:extLst>
        </xdr:cNvPr>
        <xdr:cNvSpPr txBox="1"/>
      </xdr:nvSpPr>
      <xdr:spPr>
        <a:xfrm>
          <a:off x="8515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124477</xdr:rowOff>
    </xdr:from>
    <xdr:ext cx="469744" cy="259045"/>
    <xdr:sp macro="" textlink="">
      <xdr:nvSpPr>
        <xdr:cNvPr id="373" name="n_3aveValue【福祉施設】&#10;一人当たり面積">
          <a:extLst>
            <a:ext uri="{FF2B5EF4-FFF2-40B4-BE49-F238E27FC236}">
              <a16:creationId xmlns:a16="http://schemas.microsoft.com/office/drawing/2014/main" id="{52269B6F-CC6A-4EBD-B6B3-E0B7192358C6}"/>
            </a:ext>
          </a:extLst>
        </xdr:cNvPr>
        <xdr:cNvSpPr txBox="1"/>
      </xdr:nvSpPr>
      <xdr:spPr>
        <a:xfrm>
          <a:off x="7626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99077</xdr:rowOff>
    </xdr:from>
    <xdr:ext cx="469744" cy="259045"/>
    <xdr:sp macro="" textlink="">
      <xdr:nvSpPr>
        <xdr:cNvPr id="374" name="n_4aveValue【福祉施設】&#10;一人当たり面積">
          <a:extLst>
            <a:ext uri="{FF2B5EF4-FFF2-40B4-BE49-F238E27FC236}">
              <a16:creationId xmlns:a16="http://schemas.microsoft.com/office/drawing/2014/main" id="{5F96D25E-DCFC-4C7C-B239-E9D3BA6AC960}"/>
            </a:ext>
          </a:extLst>
        </xdr:cNvPr>
        <xdr:cNvSpPr txBox="1"/>
      </xdr:nvSpPr>
      <xdr:spPr>
        <a:xfrm>
          <a:off x="6737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10177</xdr:rowOff>
    </xdr:from>
    <xdr:ext cx="469744" cy="259045"/>
    <xdr:sp macro="" textlink="">
      <xdr:nvSpPr>
        <xdr:cNvPr id="375" name="n_1mainValue【福祉施設】&#10;一人当たり面積">
          <a:extLst>
            <a:ext uri="{FF2B5EF4-FFF2-40B4-BE49-F238E27FC236}">
              <a16:creationId xmlns:a16="http://schemas.microsoft.com/office/drawing/2014/main" id="{4B6F6436-EFCB-4FDA-BB05-0B08329C5092}"/>
            </a:ext>
          </a:extLst>
        </xdr:cNvPr>
        <xdr:cNvSpPr txBox="1"/>
      </xdr:nvSpPr>
      <xdr:spPr>
        <a:xfrm>
          <a:off x="93917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10177</xdr:rowOff>
    </xdr:from>
    <xdr:ext cx="469744" cy="259045"/>
    <xdr:sp macro="" textlink="">
      <xdr:nvSpPr>
        <xdr:cNvPr id="376" name="n_2mainValue【福祉施設】&#10;一人当たり面積">
          <a:extLst>
            <a:ext uri="{FF2B5EF4-FFF2-40B4-BE49-F238E27FC236}">
              <a16:creationId xmlns:a16="http://schemas.microsoft.com/office/drawing/2014/main" id="{8DA93CF3-1868-46CA-9CE9-552D57551911}"/>
            </a:ext>
          </a:extLst>
        </xdr:cNvPr>
        <xdr:cNvSpPr txBox="1"/>
      </xdr:nvSpPr>
      <xdr:spPr>
        <a:xfrm>
          <a:off x="85154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10177</xdr:rowOff>
    </xdr:from>
    <xdr:ext cx="469744" cy="259045"/>
    <xdr:sp macro="" textlink="">
      <xdr:nvSpPr>
        <xdr:cNvPr id="377" name="n_3mainValue【福祉施設】&#10;一人当たり面積">
          <a:extLst>
            <a:ext uri="{FF2B5EF4-FFF2-40B4-BE49-F238E27FC236}">
              <a16:creationId xmlns:a16="http://schemas.microsoft.com/office/drawing/2014/main" id="{D55FA73D-BA88-4F5B-8D7D-5B24CF1022F6}"/>
            </a:ext>
          </a:extLst>
        </xdr:cNvPr>
        <xdr:cNvSpPr txBox="1"/>
      </xdr:nvSpPr>
      <xdr:spPr>
        <a:xfrm>
          <a:off x="76264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10177</xdr:rowOff>
    </xdr:from>
    <xdr:ext cx="469744" cy="259045"/>
    <xdr:sp macro="" textlink="">
      <xdr:nvSpPr>
        <xdr:cNvPr id="378" name="n_4mainValue【福祉施設】&#10;一人当たり面積">
          <a:extLst>
            <a:ext uri="{FF2B5EF4-FFF2-40B4-BE49-F238E27FC236}">
              <a16:creationId xmlns:a16="http://schemas.microsoft.com/office/drawing/2014/main" id="{BDC30059-749D-41AD-AC82-491D50E2BD8C}"/>
            </a:ext>
          </a:extLst>
        </xdr:cNvPr>
        <xdr:cNvSpPr txBox="1"/>
      </xdr:nvSpPr>
      <xdr:spPr>
        <a:xfrm>
          <a:off x="67374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B0534CD2-52B3-471D-AFFF-D16D38D0684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C4AD386F-385F-46EC-AFB1-62E69AE418B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FD352D13-B10F-4362-B61F-DC5912F837E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8A4A4B50-205C-4553-8F88-18D400FB456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480BE81F-CDCC-409E-9240-F5A3AD681C3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DCEA24D4-0F60-4C8B-A94B-67184A549EC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41A44449-1FFB-4B34-B9C6-A1C2565BBDB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17465CF4-3B90-4420-8AB1-8EE768B512C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D505F0E0-9FBB-4119-B0D8-F6C40836780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C210279B-13A5-4A2D-AAA5-3C96FC7B9AC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6B90A793-77B7-4960-8246-A94816D4573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A55A7BCB-F78B-43FE-974A-E03789B93C0A}"/>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E93E02F3-7FDE-4CF4-B12D-83B8418C0A23}"/>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A06F38D9-DFF8-43A2-9B5B-95CCB325BFC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D20D13A9-3E3F-45E3-8A8A-834A7D75417C}"/>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3F69B734-5554-47A8-BE50-6042958C7E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2DAC7108-0EF6-4AE6-A6A9-A800DE9A8FC1}"/>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37F2CF89-C0A1-4916-8DA4-1833E1344D9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C667B853-0EFC-427F-AD58-411EC2A639A7}"/>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E73C3219-A5FB-40A5-9CC8-EEB087EF5F99}"/>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C060C52E-BDC8-4A0D-A2DF-5A6E87BC8F62}"/>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1C5E2A2A-5CF0-45B3-A93E-1F60E80BAA98}"/>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C9EC826D-4F43-46C1-B974-EB3FEB000019}"/>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C0EA2C76-4784-4641-8278-8D3EC204CA7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ABA71F88-C752-495B-835E-A428EEF371C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54973</xdr:rowOff>
    </xdr:from>
    <xdr:to>
      <xdr:col>24</xdr:col>
      <xdr:colOff>62865</xdr:colOff>
      <xdr:row>108</xdr:row>
      <xdr:rowOff>97427</xdr:rowOff>
    </xdr:to>
    <xdr:cxnSp macro="">
      <xdr:nvCxnSpPr>
        <xdr:cNvPr id="404" name="直線コネクタ 403">
          <a:extLst>
            <a:ext uri="{FF2B5EF4-FFF2-40B4-BE49-F238E27FC236}">
              <a16:creationId xmlns:a16="http://schemas.microsoft.com/office/drawing/2014/main" id="{11899228-0BA0-4993-865F-E140332922D3}"/>
            </a:ext>
          </a:extLst>
        </xdr:cNvPr>
        <xdr:cNvCxnSpPr/>
      </xdr:nvCxnSpPr>
      <xdr:spPr>
        <a:xfrm flipV="1">
          <a:off x="4634865" y="1719997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101254</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DA01C423-4643-4197-AE1B-09E24FAE5B98}"/>
            </a:ext>
          </a:extLst>
        </xdr:cNvPr>
        <xdr:cNvSpPr txBox="1"/>
      </xdr:nvSpPr>
      <xdr:spPr>
        <a:xfrm>
          <a:off x="4673600" y="18617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97427</xdr:rowOff>
    </xdr:from>
    <xdr:to>
      <xdr:col>24</xdr:col>
      <xdr:colOff>152400</xdr:colOff>
      <xdr:row>108</xdr:row>
      <xdr:rowOff>97427</xdr:rowOff>
    </xdr:to>
    <xdr:cxnSp macro="">
      <xdr:nvCxnSpPr>
        <xdr:cNvPr id="406" name="直線コネクタ 405">
          <a:extLst>
            <a:ext uri="{FF2B5EF4-FFF2-40B4-BE49-F238E27FC236}">
              <a16:creationId xmlns:a16="http://schemas.microsoft.com/office/drawing/2014/main" id="{A3576EED-A235-46D7-9AB3-969A3C9462D2}"/>
            </a:ext>
          </a:extLst>
        </xdr:cNvPr>
        <xdr:cNvCxnSpPr/>
      </xdr:nvCxnSpPr>
      <xdr:spPr>
        <a:xfrm>
          <a:off x="4546600" y="186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1650</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D2067920-0577-4B64-AFBD-82083D843DE1}"/>
            </a:ext>
          </a:extLst>
        </xdr:cNvPr>
        <xdr:cNvSpPr txBox="1"/>
      </xdr:nvSpPr>
      <xdr:spPr>
        <a:xfrm>
          <a:off x="4673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54973</xdr:rowOff>
    </xdr:from>
    <xdr:to>
      <xdr:col>24</xdr:col>
      <xdr:colOff>152400</xdr:colOff>
      <xdr:row>100</xdr:row>
      <xdr:rowOff>54973</xdr:rowOff>
    </xdr:to>
    <xdr:cxnSp macro="">
      <xdr:nvCxnSpPr>
        <xdr:cNvPr id="408" name="直線コネクタ 407">
          <a:extLst>
            <a:ext uri="{FF2B5EF4-FFF2-40B4-BE49-F238E27FC236}">
              <a16:creationId xmlns:a16="http://schemas.microsoft.com/office/drawing/2014/main" id="{A00AAD52-6402-4D4A-A758-62AABA35E022}"/>
            </a:ext>
          </a:extLst>
        </xdr:cNvPr>
        <xdr:cNvCxnSpPr/>
      </xdr:nvCxnSpPr>
      <xdr:spPr>
        <a:xfrm>
          <a:off x="4546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60977</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FBEB1475-76FC-442C-8572-B27634F49D49}"/>
            </a:ext>
          </a:extLst>
        </xdr:cNvPr>
        <xdr:cNvSpPr txBox="1"/>
      </xdr:nvSpPr>
      <xdr:spPr>
        <a:xfrm>
          <a:off x="4673600" y="1789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410" name="フローチャート: 判断 409">
          <a:extLst>
            <a:ext uri="{FF2B5EF4-FFF2-40B4-BE49-F238E27FC236}">
              <a16:creationId xmlns:a16="http://schemas.microsoft.com/office/drawing/2014/main" id="{1AD1EDF2-BC35-4074-B2E1-A2652B7495DA}"/>
            </a:ext>
          </a:extLst>
        </xdr:cNvPr>
        <xdr:cNvSpPr/>
      </xdr:nvSpPr>
      <xdr:spPr>
        <a:xfrm>
          <a:off x="4584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49893</xdr:rowOff>
    </xdr:from>
    <xdr:to>
      <xdr:col>20</xdr:col>
      <xdr:colOff>38100</xdr:colOff>
      <xdr:row>104</xdr:row>
      <xdr:rowOff>151493</xdr:rowOff>
    </xdr:to>
    <xdr:sp macro="" textlink="">
      <xdr:nvSpPr>
        <xdr:cNvPr id="411" name="フローチャート: 判断 410">
          <a:extLst>
            <a:ext uri="{FF2B5EF4-FFF2-40B4-BE49-F238E27FC236}">
              <a16:creationId xmlns:a16="http://schemas.microsoft.com/office/drawing/2014/main" id="{F87B2657-090F-4439-870A-03B9D8524BDC}"/>
            </a:ext>
          </a:extLst>
        </xdr:cNvPr>
        <xdr:cNvSpPr/>
      </xdr:nvSpPr>
      <xdr:spPr>
        <a:xfrm>
          <a:off x="3746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40095</xdr:rowOff>
    </xdr:from>
    <xdr:to>
      <xdr:col>15</xdr:col>
      <xdr:colOff>101600</xdr:colOff>
      <xdr:row>104</xdr:row>
      <xdr:rowOff>141695</xdr:rowOff>
    </xdr:to>
    <xdr:sp macro="" textlink="">
      <xdr:nvSpPr>
        <xdr:cNvPr id="412" name="フローチャート: 判断 411">
          <a:extLst>
            <a:ext uri="{FF2B5EF4-FFF2-40B4-BE49-F238E27FC236}">
              <a16:creationId xmlns:a16="http://schemas.microsoft.com/office/drawing/2014/main" id="{BEA6557D-8608-412F-A9DA-571F276B76D3}"/>
            </a:ext>
          </a:extLst>
        </xdr:cNvPr>
        <xdr:cNvSpPr/>
      </xdr:nvSpPr>
      <xdr:spPr>
        <a:xfrm>
          <a:off x="2857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3" name="フローチャート: 判断 412">
          <a:extLst>
            <a:ext uri="{FF2B5EF4-FFF2-40B4-BE49-F238E27FC236}">
              <a16:creationId xmlns:a16="http://schemas.microsoft.com/office/drawing/2014/main" id="{D6054EC5-EFC6-4548-8C5E-2C7A5AF1D3C8}"/>
            </a:ext>
          </a:extLst>
        </xdr:cNvPr>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113574</xdr:rowOff>
    </xdr:from>
    <xdr:to>
      <xdr:col>6</xdr:col>
      <xdr:colOff>38100</xdr:colOff>
      <xdr:row>105</xdr:row>
      <xdr:rowOff>43724</xdr:rowOff>
    </xdr:to>
    <xdr:sp macro="" textlink="">
      <xdr:nvSpPr>
        <xdr:cNvPr id="414" name="フローチャート: 判断 413">
          <a:extLst>
            <a:ext uri="{FF2B5EF4-FFF2-40B4-BE49-F238E27FC236}">
              <a16:creationId xmlns:a16="http://schemas.microsoft.com/office/drawing/2014/main" id="{0AD9F5BF-CC42-45FB-924E-C647A935F02A}"/>
            </a:ext>
          </a:extLst>
        </xdr:cNvPr>
        <xdr:cNvSpPr/>
      </xdr:nvSpPr>
      <xdr:spPr>
        <a:xfrm>
          <a:off x="1079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99F26264-6401-4636-A22B-77AD3823D5E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139C2D0A-97E7-481B-A9E0-68310967F46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7C7BC638-2A80-4D61-9373-E269756EACF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36299E6D-5336-4C93-89A1-2F90B18EA81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C17D5B24-CB19-40E4-B328-7A60C4E1DAB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97245</xdr:rowOff>
    </xdr:from>
    <xdr:to>
      <xdr:col>24</xdr:col>
      <xdr:colOff>114300</xdr:colOff>
      <xdr:row>104</xdr:row>
      <xdr:rowOff>27395</xdr:rowOff>
    </xdr:to>
    <xdr:sp macro="" textlink="">
      <xdr:nvSpPr>
        <xdr:cNvPr id="420" name="楕円 419">
          <a:extLst>
            <a:ext uri="{FF2B5EF4-FFF2-40B4-BE49-F238E27FC236}">
              <a16:creationId xmlns:a16="http://schemas.microsoft.com/office/drawing/2014/main" id="{131ED34F-5546-4DDB-89C3-CD95B1C1E83E}"/>
            </a:ext>
          </a:extLst>
        </xdr:cNvPr>
        <xdr:cNvSpPr/>
      </xdr:nvSpPr>
      <xdr:spPr>
        <a:xfrm>
          <a:off x="45847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120122</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931522B5-75B8-4700-A889-78E66519B947}"/>
            </a:ext>
          </a:extLst>
        </xdr:cNvPr>
        <xdr:cNvSpPr txBox="1"/>
      </xdr:nvSpPr>
      <xdr:spPr>
        <a:xfrm>
          <a:off x="4673600" y="176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48261</xdr:rowOff>
    </xdr:from>
    <xdr:to>
      <xdr:col>20</xdr:col>
      <xdr:colOff>38100</xdr:colOff>
      <xdr:row>103</xdr:row>
      <xdr:rowOff>149861</xdr:rowOff>
    </xdr:to>
    <xdr:sp macro="" textlink="">
      <xdr:nvSpPr>
        <xdr:cNvPr id="422" name="楕円 421">
          <a:extLst>
            <a:ext uri="{FF2B5EF4-FFF2-40B4-BE49-F238E27FC236}">
              <a16:creationId xmlns:a16="http://schemas.microsoft.com/office/drawing/2014/main" id="{478E33C1-8232-4B14-A92A-1048F601ACC0}"/>
            </a:ext>
          </a:extLst>
        </xdr:cNvPr>
        <xdr:cNvSpPr/>
      </xdr:nvSpPr>
      <xdr:spPr>
        <a:xfrm>
          <a:off x="3746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99061</xdr:rowOff>
    </xdr:from>
    <xdr:to>
      <xdr:col>24</xdr:col>
      <xdr:colOff>63500</xdr:colOff>
      <xdr:row>103</xdr:row>
      <xdr:rowOff>148045</xdr:rowOff>
    </xdr:to>
    <xdr:cxnSp macro="">
      <xdr:nvCxnSpPr>
        <xdr:cNvPr id="423" name="直線コネクタ 422">
          <a:extLst>
            <a:ext uri="{FF2B5EF4-FFF2-40B4-BE49-F238E27FC236}">
              <a16:creationId xmlns:a16="http://schemas.microsoft.com/office/drawing/2014/main" id="{748857BF-EEB5-4E84-BA4D-7A8078C882CD}"/>
            </a:ext>
          </a:extLst>
        </xdr:cNvPr>
        <xdr:cNvCxnSpPr/>
      </xdr:nvCxnSpPr>
      <xdr:spPr>
        <a:xfrm>
          <a:off x="3797300" y="17758411"/>
          <a:ext cx="8382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170724</xdr:rowOff>
    </xdr:from>
    <xdr:to>
      <xdr:col>15</xdr:col>
      <xdr:colOff>101600</xdr:colOff>
      <xdr:row>103</xdr:row>
      <xdr:rowOff>100874</xdr:rowOff>
    </xdr:to>
    <xdr:sp macro="" textlink="">
      <xdr:nvSpPr>
        <xdr:cNvPr id="424" name="楕円 423">
          <a:extLst>
            <a:ext uri="{FF2B5EF4-FFF2-40B4-BE49-F238E27FC236}">
              <a16:creationId xmlns:a16="http://schemas.microsoft.com/office/drawing/2014/main" id="{5E76B407-2995-412B-A7C3-566E7BC70361}"/>
            </a:ext>
          </a:extLst>
        </xdr:cNvPr>
        <xdr:cNvSpPr/>
      </xdr:nvSpPr>
      <xdr:spPr>
        <a:xfrm>
          <a:off x="2857500" y="176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50074</xdr:rowOff>
    </xdr:from>
    <xdr:to>
      <xdr:col>19</xdr:col>
      <xdr:colOff>177800</xdr:colOff>
      <xdr:row>103</xdr:row>
      <xdr:rowOff>99061</xdr:rowOff>
    </xdr:to>
    <xdr:cxnSp macro="">
      <xdr:nvCxnSpPr>
        <xdr:cNvPr id="425" name="直線コネクタ 424">
          <a:extLst>
            <a:ext uri="{FF2B5EF4-FFF2-40B4-BE49-F238E27FC236}">
              <a16:creationId xmlns:a16="http://schemas.microsoft.com/office/drawing/2014/main" id="{1B24C1A2-BA5A-4B26-96C9-FAF710C74377}"/>
            </a:ext>
          </a:extLst>
        </xdr:cNvPr>
        <xdr:cNvCxnSpPr/>
      </xdr:nvCxnSpPr>
      <xdr:spPr>
        <a:xfrm>
          <a:off x="2908300" y="17709424"/>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125005</xdr:rowOff>
    </xdr:from>
    <xdr:to>
      <xdr:col>10</xdr:col>
      <xdr:colOff>165100</xdr:colOff>
      <xdr:row>103</xdr:row>
      <xdr:rowOff>55155</xdr:rowOff>
    </xdr:to>
    <xdr:sp macro="" textlink="">
      <xdr:nvSpPr>
        <xdr:cNvPr id="426" name="楕円 425">
          <a:extLst>
            <a:ext uri="{FF2B5EF4-FFF2-40B4-BE49-F238E27FC236}">
              <a16:creationId xmlns:a16="http://schemas.microsoft.com/office/drawing/2014/main" id="{78DDCDD9-3F01-489D-9F1A-74F7F0F14BF6}"/>
            </a:ext>
          </a:extLst>
        </xdr:cNvPr>
        <xdr:cNvSpPr/>
      </xdr:nvSpPr>
      <xdr:spPr>
        <a:xfrm>
          <a:off x="1968500" y="176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4355</xdr:rowOff>
    </xdr:from>
    <xdr:to>
      <xdr:col>15</xdr:col>
      <xdr:colOff>50800</xdr:colOff>
      <xdr:row>103</xdr:row>
      <xdr:rowOff>50074</xdr:rowOff>
    </xdr:to>
    <xdr:cxnSp macro="">
      <xdr:nvCxnSpPr>
        <xdr:cNvPr id="427" name="直線コネクタ 426">
          <a:extLst>
            <a:ext uri="{FF2B5EF4-FFF2-40B4-BE49-F238E27FC236}">
              <a16:creationId xmlns:a16="http://schemas.microsoft.com/office/drawing/2014/main" id="{759183A8-79ED-4F33-B2D2-ACBD6812AECB}"/>
            </a:ext>
          </a:extLst>
        </xdr:cNvPr>
        <xdr:cNvCxnSpPr/>
      </xdr:nvCxnSpPr>
      <xdr:spPr>
        <a:xfrm>
          <a:off x="2019300" y="1766370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79284</xdr:rowOff>
    </xdr:from>
    <xdr:to>
      <xdr:col>6</xdr:col>
      <xdr:colOff>38100</xdr:colOff>
      <xdr:row>103</xdr:row>
      <xdr:rowOff>9434</xdr:rowOff>
    </xdr:to>
    <xdr:sp macro="" textlink="">
      <xdr:nvSpPr>
        <xdr:cNvPr id="428" name="楕円 427">
          <a:extLst>
            <a:ext uri="{FF2B5EF4-FFF2-40B4-BE49-F238E27FC236}">
              <a16:creationId xmlns:a16="http://schemas.microsoft.com/office/drawing/2014/main" id="{7E28D0B2-65D9-4887-91C7-AB3AA92F03F5}"/>
            </a:ext>
          </a:extLst>
        </xdr:cNvPr>
        <xdr:cNvSpPr/>
      </xdr:nvSpPr>
      <xdr:spPr>
        <a:xfrm>
          <a:off x="1079500" y="175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130084</xdr:rowOff>
    </xdr:from>
    <xdr:to>
      <xdr:col>10</xdr:col>
      <xdr:colOff>114300</xdr:colOff>
      <xdr:row>103</xdr:row>
      <xdr:rowOff>4355</xdr:rowOff>
    </xdr:to>
    <xdr:cxnSp macro="">
      <xdr:nvCxnSpPr>
        <xdr:cNvPr id="429" name="直線コネクタ 428">
          <a:extLst>
            <a:ext uri="{FF2B5EF4-FFF2-40B4-BE49-F238E27FC236}">
              <a16:creationId xmlns:a16="http://schemas.microsoft.com/office/drawing/2014/main" id="{FE43DB4B-A394-473D-81C7-B78BD4EC1F5F}"/>
            </a:ext>
          </a:extLst>
        </xdr:cNvPr>
        <xdr:cNvCxnSpPr/>
      </xdr:nvCxnSpPr>
      <xdr:spPr>
        <a:xfrm>
          <a:off x="1130300" y="1761798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142620</xdr:rowOff>
    </xdr:from>
    <xdr:ext cx="405111" cy="259045"/>
    <xdr:sp macro="" textlink="">
      <xdr:nvSpPr>
        <xdr:cNvPr id="430" name="n_1aveValue【市民会館】&#10;有形固定資産減価償却率">
          <a:extLst>
            <a:ext uri="{FF2B5EF4-FFF2-40B4-BE49-F238E27FC236}">
              <a16:creationId xmlns:a16="http://schemas.microsoft.com/office/drawing/2014/main" id="{6AD28948-9EAF-4806-93EB-C558354A9521}"/>
            </a:ext>
          </a:extLst>
        </xdr:cNvPr>
        <xdr:cNvSpPr txBox="1"/>
      </xdr:nvSpPr>
      <xdr:spPr>
        <a:xfrm>
          <a:off x="35820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132822</xdr:rowOff>
    </xdr:from>
    <xdr:ext cx="405111" cy="259045"/>
    <xdr:sp macro="" textlink="">
      <xdr:nvSpPr>
        <xdr:cNvPr id="431" name="n_2aveValue【市民会館】&#10;有形固定資産減価償却率">
          <a:extLst>
            <a:ext uri="{FF2B5EF4-FFF2-40B4-BE49-F238E27FC236}">
              <a16:creationId xmlns:a16="http://schemas.microsoft.com/office/drawing/2014/main" id="{31BD311B-77A8-421A-9EB6-CEB840366214}"/>
            </a:ext>
          </a:extLst>
        </xdr:cNvPr>
        <xdr:cNvSpPr txBox="1"/>
      </xdr:nvSpPr>
      <xdr:spPr>
        <a:xfrm>
          <a:off x="27057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158948</xdr:rowOff>
    </xdr:from>
    <xdr:ext cx="405111" cy="259045"/>
    <xdr:sp macro="" textlink="">
      <xdr:nvSpPr>
        <xdr:cNvPr id="432" name="n_3aveValue【市民会館】&#10;有形固定資産減価償却率">
          <a:extLst>
            <a:ext uri="{FF2B5EF4-FFF2-40B4-BE49-F238E27FC236}">
              <a16:creationId xmlns:a16="http://schemas.microsoft.com/office/drawing/2014/main" id="{66092609-6ED7-4DBB-8055-206B89F24E9E}"/>
            </a:ext>
          </a:extLst>
        </xdr:cNvPr>
        <xdr:cNvSpPr txBox="1"/>
      </xdr:nvSpPr>
      <xdr:spPr>
        <a:xfrm>
          <a:off x="1816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34851</xdr:rowOff>
    </xdr:from>
    <xdr:ext cx="405111" cy="259045"/>
    <xdr:sp macro="" textlink="">
      <xdr:nvSpPr>
        <xdr:cNvPr id="433" name="n_4aveValue【市民会館】&#10;有形固定資産減価償却率">
          <a:extLst>
            <a:ext uri="{FF2B5EF4-FFF2-40B4-BE49-F238E27FC236}">
              <a16:creationId xmlns:a16="http://schemas.microsoft.com/office/drawing/2014/main" id="{E1F76A90-4614-4EF5-8D5D-006714C08092}"/>
            </a:ext>
          </a:extLst>
        </xdr:cNvPr>
        <xdr:cNvSpPr txBox="1"/>
      </xdr:nvSpPr>
      <xdr:spPr>
        <a:xfrm>
          <a:off x="927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166388</xdr:rowOff>
    </xdr:from>
    <xdr:ext cx="405111" cy="259045"/>
    <xdr:sp macro="" textlink="">
      <xdr:nvSpPr>
        <xdr:cNvPr id="434" name="n_1mainValue【市民会館】&#10;有形固定資産減価償却率">
          <a:extLst>
            <a:ext uri="{FF2B5EF4-FFF2-40B4-BE49-F238E27FC236}">
              <a16:creationId xmlns:a16="http://schemas.microsoft.com/office/drawing/2014/main" id="{8921267C-7EE3-414D-861A-FD2D6802481A}"/>
            </a:ext>
          </a:extLst>
        </xdr:cNvPr>
        <xdr:cNvSpPr txBox="1"/>
      </xdr:nvSpPr>
      <xdr:spPr>
        <a:xfrm>
          <a:off x="35820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117401</xdr:rowOff>
    </xdr:from>
    <xdr:ext cx="405111" cy="259045"/>
    <xdr:sp macro="" textlink="">
      <xdr:nvSpPr>
        <xdr:cNvPr id="435" name="n_2mainValue【市民会館】&#10;有形固定資産減価償却率">
          <a:extLst>
            <a:ext uri="{FF2B5EF4-FFF2-40B4-BE49-F238E27FC236}">
              <a16:creationId xmlns:a16="http://schemas.microsoft.com/office/drawing/2014/main" id="{64AEA5E7-F7E5-4B98-B91A-06918856692F}"/>
            </a:ext>
          </a:extLst>
        </xdr:cNvPr>
        <xdr:cNvSpPr txBox="1"/>
      </xdr:nvSpPr>
      <xdr:spPr>
        <a:xfrm>
          <a:off x="2705744" y="1743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71682</xdr:rowOff>
    </xdr:from>
    <xdr:ext cx="405111" cy="259045"/>
    <xdr:sp macro="" textlink="">
      <xdr:nvSpPr>
        <xdr:cNvPr id="436" name="n_3mainValue【市民会館】&#10;有形固定資産減価償却率">
          <a:extLst>
            <a:ext uri="{FF2B5EF4-FFF2-40B4-BE49-F238E27FC236}">
              <a16:creationId xmlns:a16="http://schemas.microsoft.com/office/drawing/2014/main" id="{A227200F-DF5C-4FAD-90CE-ABFBF2178DE4}"/>
            </a:ext>
          </a:extLst>
        </xdr:cNvPr>
        <xdr:cNvSpPr txBox="1"/>
      </xdr:nvSpPr>
      <xdr:spPr>
        <a:xfrm>
          <a:off x="1816744" y="1738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25961</xdr:rowOff>
    </xdr:from>
    <xdr:ext cx="405111" cy="259045"/>
    <xdr:sp macro="" textlink="">
      <xdr:nvSpPr>
        <xdr:cNvPr id="437" name="n_4mainValue【市民会館】&#10;有形固定資産減価償却率">
          <a:extLst>
            <a:ext uri="{FF2B5EF4-FFF2-40B4-BE49-F238E27FC236}">
              <a16:creationId xmlns:a16="http://schemas.microsoft.com/office/drawing/2014/main" id="{482D7BC8-0E3B-4CB9-92A3-3C81DF38A9EA}"/>
            </a:ext>
          </a:extLst>
        </xdr:cNvPr>
        <xdr:cNvSpPr txBox="1"/>
      </xdr:nvSpPr>
      <xdr:spPr>
        <a:xfrm>
          <a:off x="927744" y="1734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6463E0ED-A8FD-43C2-97EC-89F1FE444AD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D44BB528-CE72-4FDC-B308-148D9326B83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56940371-F28F-4878-B3EE-9404638FE2E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CA67DB5D-79D2-498F-8288-CFBBA13CF51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275B9B30-7673-4726-B793-197150EF6E5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BC85CC4F-9523-44B5-9788-AAC082B1A40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AC0EE34B-E3E3-4ACF-9DFB-7D2AC80EA00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A9697BE0-6E4B-4187-816D-4F82A292205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EEE0D107-8BE2-45E2-BCFD-3E9EDA2B957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20D0A9B1-A131-4269-BA68-7ED9029C0F5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3ED9AB7F-9371-44A3-A49F-0344D2E6E8BE}"/>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BEC0084A-FE7F-4ADA-99FB-2E8F98D7914F}"/>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2B97EBCB-DBC7-4060-BAB1-E8B335DA78C1}"/>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DF69D713-3152-4386-843F-12076AEF09C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E80F2F48-BD72-480B-AA72-F7995369585A}"/>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1B11F414-68DB-458B-8E85-C6FBE8D5160F}"/>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ABD9891B-731E-4C6A-A943-1495182B9FD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AE4D720E-5F0C-4056-AAB5-F1C4F54CDA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7C9BDA26-064F-4278-835B-A31112E5BB99}"/>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88FE8571-FE97-4567-AD50-0F4A5AF41591}"/>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479DFAAF-1C3D-4741-AA3B-518B448A1A0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C83CE7DD-EAD7-4CBE-8C8C-13FB637124E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525F3E5F-8F76-4B50-845C-DB91DBE066E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34289</xdr:rowOff>
    </xdr:from>
    <xdr:to>
      <xdr:col>54</xdr:col>
      <xdr:colOff>189865</xdr:colOff>
      <xdr:row>108</xdr:row>
      <xdr:rowOff>121920</xdr:rowOff>
    </xdr:to>
    <xdr:cxnSp macro="">
      <xdr:nvCxnSpPr>
        <xdr:cNvPr id="461" name="直線コネクタ 460">
          <a:extLst>
            <a:ext uri="{FF2B5EF4-FFF2-40B4-BE49-F238E27FC236}">
              <a16:creationId xmlns:a16="http://schemas.microsoft.com/office/drawing/2014/main" id="{78E93D82-1CF5-4644-8BE2-20072E3792EB}"/>
            </a:ext>
          </a:extLst>
        </xdr:cNvPr>
        <xdr:cNvCxnSpPr/>
      </xdr:nvCxnSpPr>
      <xdr:spPr>
        <a:xfrm flipV="1">
          <a:off x="10476865" y="173507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62" name="【市民会館】&#10;一人当たり面積最小値テキスト">
          <a:extLst>
            <a:ext uri="{FF2B5EF4-FFF2-40B4-BE49-F238E27FC236}">
              <a16:creationId xmlns:a16="http://schemas.microsoft.com/office/drawing/2014/main" id="{08EDF06D-FF65-4DF4-8895-0F5C938B8A17}"/>
            </a:ext>
          </a:extLst>
        </xdr:cNvPr>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63" name="直線コネクタ 462">
          <a:extLst>
            <a:ext uri="{FF2B5EF4-FFF2-40B4-BE49-F238E27FC236}">
              <a16:creationId xmlns:a16="http://schemas.microsoft.com/office/drawing/2014/main" id="{941A46E4-A6AD-4796-AEC5-81AFA90384B5}"/>
            </a:ext>
          </a:extLst>
        </xdr:cNvPr>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152416</xdr:rowOff>
    </xdr:from>
    <xdr:ext cx="469744" cy="259045"/>
    <xdr:sp macro="" textlink="">
      <xdr:nvSpPr>
        <xdr:cNvPr id="464" name="【市民会館】&#10;一人当たり面積最大値テキスト">
          <a:extLst>
            <a:ext uri="{FF2B5EF4-FFF2-40B4-BE49-F238E27FC236}">
              <a16:creationId xmlns:a16="http://schemas.microsoft.com/office/drawing/2014/main" id="{4B168875-D5EC-4ECA-87A2-2DCDB8F4722B}"/>
            </a:ext>
          </a:extLst>
        </xdr:cNvPr>
        <xdr:cNvSpPr txBox="1"/>
      </xdr:nvSpPr>
      <xdr:spPr>
        <a:xfrm>
          <a:off x="10515600" y="1712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34289</xdr:rowOff>
    </xdr:from>
    <xdr:to>
      <xdr:col>55</xdr:col>
      <xdr:colOff>88900</xdr:colOff>
      <xdr:row>101</xdr:row>
      <xdr:rowOff>34289</xdr:rowOff>
    </xdr:to>
    <xdr:cxnSp macro="">
      <xdr:nvCxnSpPr>
        <xdr:cNvPr id="465" name="直線コネクタ 464">
          <a:extLst>
            <a:ext uri="{FF2B5EF4-FFF2-40B4-BE49-F238E27FC236}">
              <a16:creationId xmlns:a16="http://schemas.microsoft.com/office/drawing/2014/main" id="{3231610A-B014-45A5-ACEC-B442C7D46F48}"/>
            </a:ext>
          </a:extLst>
        </xdr:cNvPr>
        <xdr:cNvCxnSpPr/>
      </xdr:nvCxnSpPr>
      <xdr:spPr>
        <a:xfrm>
          <a:off x="10388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82566</xdr:rowOff>
    </xdr:from>
    <xdr:ext cx="469744" cy="259045"/>
    <xdr:sp macro="" textlink="">
      <xdr:nvSpPr>
        <xdr:cNvPr id="466" name="【市民会館】&#10;一人当たり面積平均値テキスト">
          <a:extLst>
            <a:ext uri="{FF2B5EF4-FFF2-40B4-BE49-F238E27FC236}">
              <a16:creationId xmlns:a16="http://schemas.microsoft.com/office/drawing/2014/main" id="{431A243A-7838-4990-8FF0-0A4AE7E1AAB0}"/>
            </a:ext>
          </a:extLst>
        </xdr:cNvPr>
        <xdr:cNvSpPr txBox="1"/>
      </xdr:nvSpPr>
      <xdr:spPr>
        <a:xfrm>
          <a:off x="10515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59689</xdr:rowOff>
    </xdr:from>
    <xdr:to>
      <xdr:col>55</xdr:col>
      <xdr:colOff>50800</xdr:colOff>
      <xdr:row>105</xdr:row>
      <xdr:rowOff>161289</xdr:rowOff>
    </xdr:to>
    <xdr:sp macro="" textlink="">
      <xdr:nvSpPr>
        <xdr:cNvPr id="467" name="フローチャート: 判断 466">
          <a:extLst>
            <a:ext uri="{FF2B5EF4-FFF2-40B4-BE49-F238E27FC236}">
              <a16:creationId xmlns:a16="http://schemas.microsoft.com/office/drawing/2014/main" id="{B13584A9-1662-4103-8DD1-49707CF85564}"/>
            </a:ext>
          </a:extLst>
        </xdr:cNvPr>
        <xdr:cNvSpPr/>
      </xdr:nvSpPr>
      <xdr:spPr>
        <a:xfrm>
          <a:off x="10426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90170</xdr:rowOff>
    </xdr:from>
    <xdr:to>
      <xdr:col>50</xdr:col>
      <xdr:colOff>165100</xdr:colOff>
      <xdr:row>106</xdr:row>
      <xdr:rowOff>20320</xdr:rowOff>
    </xdr:to>
    <xdr:sp macro="" textlink="">
      <xdr:nvSpPr>
        <xdr:cNvPr id="468" name="フローチャート: 判断 467">
          <a:extLst>
            <a:ext uri="{FF2B5EF4-FFF2-40B4-BE49-F238E27FC236}">
              <a16:creationId xmlns:a16="http://schemas.microsoft.com/office/drawing/2014/main" id="{BAC55B43-6E3B-40CA-8C98-FFF81054A8A8}"/>
            </a:ext>
          </a:extLst>
        </xdr:cNvPr>
        <xdr:cNvSpPr/>
      </xdr:nvSpPr>
      <xdr:spPr>
        <a:xfrm>
          <a:off x="9588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113030</xdr:rowOff>
    </xdr:from>
    <xdr:to>
      <xdr:col>46</xdr:col>
      <xdr:colOff>38100</xdr:colOff>
      <xdr:row>106</xdr:row>
      <xdr:rowOff>43180</xdr:rowOff>
    </xdr:to>
    <xdr:sp macro="" textlink="">
      <xdr:nvSpPr>
        <xdr:cNvPr id="469" name="フローチャート: 判断 468">
          <a:extLst>
            <a:ext uri="{FF2B5EF4-FFF2-40B4-BE49-F238E27FC236}">
              <a16:creationId xmlns:a16="http://schemas.microsoft.com/office/drawing/2014/main" id="{AD3E4228-85B3-4586-8849-68E03FFC336B}"/>
            </a:ext>
          </a:extLst>
        </xdr:cNvPr>
        <xdr:cNvSpPr/>
      </xdr:nvSpPr>
      <xdr:spPr>
        <a:xfrm>
          <a:off x="8699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135889</xdr:rowOff>
    </xdr:from>
    <xdr:to>
      <xdr:col>41</xdr:col>
      <xdr:colOff>101600</xdr:colOff>
      <xdr:row>106</xdr:row>
      <xdr:rowOff>66039</xdr:rowOff>
    </xdr:to>
    <xdr:sp macro="" textlink="">
      <xdr:nvSpPr>
        <xdr:cNvPr id="470" name="フローチャート: 判断 469">
          <a:extLst>
            <a:ext uri="{FF2B5EF4-FFF2-40B4-BE49-F238E27FC236}">
              <a16:creationId xmlns:a16="http://schemas.microsoft.com/office/drawing/2014/main" id="{F877BBC1-98E7-4FC9-A7E5-7F868346B314}"/>
            </a:ext>
          </a:extLst>
        </xdr:cNvPr>
        <xdr:cNvSpPr/>
      </xdr:nvSpPr>
      <xdr:spPr>
        <a:xfrm>
          <a:off x="7810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71" name="フローチャート: 判断 470">
          <a:extLst>
            <a:ext uri="{FF2B5EF4-FFF2-40B4-BE49-F238E27FC236}">
              <a16:creationId xmlns:a16="http://schemas.microsoft.com/office/drawing/2014/main" id="{33C5B4C5-8F85-412F-930D-BFF0BE9D16CC}"/>
            </a:ext>
          </a:extLst>
        </xdr:cNvPr>
        <xdr:cNvSpPr/>
      </xdr:nvSpPr>
      <xdr:spPr>
        <a:xfrm>
          <a:off x="692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7F26C1EC-EFB9-41DB-BCE5-62181B868F8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6D5430D5-D83B-4FA2-99AB-8084CE0E9A5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FEF858AB-9A5E-41B0-A100-5F68C795FBC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62E9B958-C87B-4904-9FB7-B223112957E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E67832A7-13DD-455E-90F3-3A836CF6258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52070</xdr:rowOff>
    </xdr:from>
    <xdr:to>
      <xdr:col>55</xdr:col>
      <xdr:colOff>50800</xdr:colOff>
      <xdr:row>107</xdr:row>
      <xdr:rowOff>153670</xdr:rowOff>
    </xdr:to>
    <xdr:sp macro="" textlink="">
      <xdr:nvSpPr>
        <xdr:cNvPr id="477" name="楕円 476">
          <a:extLst>
            <a:ext uri="{FF2B5EF4-FFF2-40B4-BE49-F238E27FC236}">
              <a16:creationId xmlns:a16="http://schemas.microsoft.com/office/drawing/2014/main" id="{A2E64D83-2126-42D4-923C-E8F12BB2A32F}"/>
            </a:ext>
          </a:extLst>
        </xdr:cNvPr>
        <xdr:cNvSpPr/>
      </xdr:nvSpPr>
      <xdr:spPr>
        <a:xfrm>
          <a:off x="104267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30497</xdr:rowOff>
    </xdr:from>
    <xdr:ext cx="469744" cy="259045"/>
    <xdr:sp macro="" textlink="">
      <xdr:nvSpPr>
        <xdr:cNvPr id="478" name="【市民会館】&#10;一人当たり面積該当値テキスト">
          <a:extLst>
            <a:ext uri="{FF2B5EF4-FFF2-40B4-BE49-F238E27FC236}">
              <a16:creationId xmlns:a16="http://schemas.microsoft.com/office/drawing/2014/main" id="{8D8C6468-C42F-434B-836A-8CC23EB3479D}"/>
            </a:ext>
          </a:extLst>
        </xdr:cNvPr>
        <xdr:cNvSpPr txBox="1"/>
      </xdr:nvSpPr>
      <xdr:spPr>
        <a:xfrm>
          <a:off x="10515600"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52070</xdr:rowOff>
    </xdr:from>
    <xdr:to>
      <xdr:col>50</xdr:col>
      <xdr:colOff>165100</xdr:colOff>
      <xdr:row>107</xdr:row>
      <xdr:rowOff>153670</xdr:rowOff>
    </xdr:to>
    <xdr:sp macro="" textlink="">
      <xdr:nvSpPr>
        <xdr:cNvPr id="479" name="楕円 478">
          <a:extLst>
            <a:ext uri="{FF2B5EF4-FFF2-40B4-BE49-F238E27FC236}">
              <a16:creationId xmlns:a16="http://schemas.microsoft.com/office/drawing/2014/main" id="{88EF6037-63DD-4008-9366-54034207F6B0}"/>
            </a:ext>
          </a:extLst>
        </xdr:cNvPr>
        <xdr:cNvSpPr/>
      </xdr:nvSpPr>
      <xdr:spPr>
        <a:xfrm>
          <a:off x="9588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102870</xdr:rowOff>
    </xdr:from>
    <xdr:to>
      <xdr:col>55</xdr:col>
      <xdr:colOff>0</xdr:colOff>
      <xdr:row>107</xdr:row>
      <xdr:rowOff>102870</xdr:rowOff>
    </xdr:to>
    <xdr:cxnSp macro="">
      <xdr:nvCxnSpPr>
        <xdr:cNvPr id="480" name="直線コネクタ 479">
          <a:extLst>
            <a:ext uri="{FF2B5EF4-FFF2-40B4-BE49-F238E27FC236}">
              <a16:creationId xmlns:a16="http://schemas.microsoft.com/office/drawing/2014/main" id="{C0280954-487C-451D-B1B9-B53266E4B3B5}"/>
            </a:ext>
          </a:extLst>
        </xdr:cNvPr>
        <xdr:cNvCxnSpPr/>
      </xdr:nvCxnSpPr>
      <xdr:spPr>
        <a:xfrm>
          <a:off x="9639300" y="18448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52070</xdr:rowOff>
    </xdr:from>
    <xdr:to>
      <xdr:col>46</xdr:col>
      <xdr:colOff>38100</xdr:colOff>
      <xdr:row>107</xdr:row>
      <xdr:rowOff>153670</xdr:rowOff>
    </xdr:to>
    <xdr:sp macro="" textlink="">
      <xdr:nvSpPr>
        <xdr:cNvPr id="481" name="楕円 480">
          <a:extLst>
            <a:ext uri="{FF2B5EF4-FFF2-40B4-BE49-F238E27FC236}">
              <a16:creationId xmlns:a16="http://schemas.microsoft.com/office/drawing/2014/main" id="{7795DC8A-91AC-4032-A519-3F7E66049D16}"/>
            </a:ext>
          </a:extLst>
        </xdr:cNvPr>
        <xdr:cNvSpPr/>
      </xdr:nvSpPr>
      <xdr:spPr>
        <a:xfrm>
          <a:off x="8699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102870</xdr:rowOff>
    </xdr:from>
    <xdr:to>
      <xdr:col>50</xdr:col>
      <xdr:colOff>114300</xdr:colOff>
      <xdr:row>107</xdr:row>
      <xdr:rowOff>102870</xdr:rowOff>
    </xdr:to>
    <xdr:cxnSp macro="">
      <xdr:nvCxnSpPr>
        <xdr:cNvPr id="482" name="直線コネクタ 481">
          <a:extLst>
            <a:ext uri="{FF2B5EF4-FFF2-40B4-BE49-F238E27FC236}">
              <a16:creationId xmlns:a16="http://schemas.microsoft.com/office/drawing/2014/main" id="{7BB63D54-B264-4681-8C75-28D34172E502}"/>
            </a:ext>
          </a:extLst>
        </xdr:cNvPr>
        <xdr:cNvCxnSpPr/>
      </xdr:nvCxnSpPr>
      <xdr:spPr>
        <a:xfrm>
          <a:off x="8750300" y="1844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52070</xdr:rowOff>
    </xdr:from>
    <xdr:to>
      <xdr:col>41</xdr:col>
      <xdr:colOff>101600</xdr:colOff>
      <xdr:row>107</xdr:row>
      <xdr:rowOff>153670</xdr:rowOff>
    </xdr:to>
    <xdr:sp macro="" textlink="">
      <xdr:nvSpPr>
        <xdr:cNvPr id="483" name="楕円 482">
          <a:extLst>
            <a:ext uri="{FF2B5EF4-FFF2-40B4-BE49-F238E27FC236}">
              <a16:creationId xmlns:a16="http://schemas.microsoft.com/office/drawing/2014/main" id="{5A5118AB-3027-4F2D-AB58-6D55EBF44536}"/>
            </a:ext>
          </a:extLst>
        </xdr:cNvPr>
        <xdr:cNvSpPr/>
      </xdr:nvSpPr>
      <xdr:spPr>
        <a:xfrm>
          <a:off x="7810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102870</xdr:rowOff>
    </xdr:from>
    <xdr:to>
      <xdr:col>45</xdr:col>
      <xdr:colOff>177800</xdr:colOff>
      <xdr:row>107</xdr:row>
      <xdr:rowOff>102870</xdr:rowOff>
    </xdr:to>
    <xdr:cxnSp macro="">
      <xdr:nvCxnSpPr>
        <xdr:cNvPr id="484" name="直線コネクタ 483">
          <a:extLst>
            <a:ext uri="{FF2B5EF4-FFF2-40B4-BE49-F238E27FC236}">
              <a16:creationId xmlns:a16="http://schemas.microsoft.com/office/drawing/2014/main" id="{94A857BB-3FE0-46A6-A0F8-B2ECD4FC862C}"/>
            </a:ext>
          </a:extLst>
        </xdr:cNvPr>
        <xdr:cNvCxnSpPr/>
      </xdr:nvCxnSpPr>
      <xdr:spPr>
        <a:xfrm>
          <a:off x="7861300" y="1844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52070</xdr:rowOff>
    </xdr:from>
    <xdr:to>
      <xdr:col>36</xdr:col>
      <xdr:colOff>165100</xdr:colOff>
      <xdr:row>107</xdr:row>
      <xdr:rowOff>153670</xdr:rowOff>
    </xdr:to>
    <xdr:sp macro="" textlink="">
      <xdr:nvSpPr>
        <xdr:cNvPr id="485" name="楕円 484">
          <a:extLst>
            <a:ext uri="{FF2B5EF4-FFF2-40B4-BE49-F238E27FC236}">
              <a16:creationId xmlns:a16="http://schemas.microsoft.com/office/drawing/2014/main" id="{E1CFD7C9-0AAC-4C7D-8ECB-808256283C61}"/>
            </a:ext>
          </a:extLst>
        </xdr:cNvPr>
        <xdr:cNvSpPr/>
      </xdr:nvSpPr>
      <xdr:spPr>
        <a:xfrm>
          <a:off x="6921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102870</xdr:rowOff>
    </xdr:from>
    <xdr:to>
      <xdr:col>41</xdr:col>
      <xdr:colOff>50800</xdr:colOff>
      <xdr:row>107</xdr:row>
      <xdr:rowOff>102870</xdr:rowOff>
    </xdr:to>
    <xdr:cxnSp macro="">
      <xdr:nvCxnSpPr>
        <xdr:cNvPr id="486" name="直線コネクタ 485">
          <a:extLst>
            <a:ext uri="{FF2B5EF4-FFF2-40B4-BE49-F238E27FC236}">
              <a16:creationId xmlns:a16="http://schemas.microsoft.com/office/drawing/2014/main" id="{6E828181-17D1-461C-A28F-46214DA6AFC7}"/>
            </a:ext>
          </a:extLst>
        </xdr:cNvPr>
        <xdr:cNvCxnSpPr/>
      </xdr:nvCxnSpPr>
      <xdr:spPr>
        <a:xfrm>
          <a:off x="6972300" y="1844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36847</xdr:rowOff>
    </xdr:from>
    <xdr:ext cx="469744" cy="259045"/>
    <xdr:sp macro="" textlink="">
      <xdr:nvSpPr>
        <xdr:cNvPr id="487" name="n_1aveValue【市民会館】&#10;一人当たり面積">
          <a:extLst>
            <a:ext uri="{FF2B5EF4-FFF2-40B4-BE49-F238E27FC236}">
              <a16:creationId xmlns:a16="http://schemas.microsoft.com/office/drawing/2014/main" id="{03C56F34-D641-449C-A0E2-BAA2EECE3ADF}"/>
            </a:ext>
          </a:extLst>
        </xdr:cNvPr>
        <xdr:cNvSpPr txBox="1"/>
      </xdr:nvSpPr>
      <xdr:spPr>
        <a:xfrm>
          <a:off x="9391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59707</xdr:rowOff>
    </xdr:from>
    <xdr:ext cx="469744" cy="259045"/>
    <xdr:sp macro="" textlink="">
      <xdr:nvSpPr>
        <xdr:cNvPr id="488" name="n_2aveValue【市民会館】&#10;一人当たり面積">
          <a:extLst>
            <a:ext uri="{FF2B5EF4-FFF2-40B4-BE49-F238E27FC236}">
              <a16:creationId xmlns:a16="http://schemas.microsoft.com/office/drawing/2014/main" id="{D4900C9D-E4D1-4356-896F-764DDC4441C6}"/>
            </a:ext>
          </a:extLst>
        </xdr:cNvPr>
        <xdr:cNvSpPr txBox="1"/>
      </xdr:nvSpPr>
      <xdr:spPr>
        <a:xfrm>
          <a:off x="8515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82566</xdr:rowOff>
    </xdr:from>
    <xdr:ext cx="469744" cy="259045"/>
    <xdr:sp macro="" textlink="">
      <xdr:nvSpPr>
        <xdr:cNvPr id="489" name="n_3aveValue【市民会館】&#10;一人当たり面積">
          <a:extLst>
            <a:ext uri="{FF2B5EF4-FFF2-40B4-BE49-F238E27FC236}">
              <a16:creationId xmlns:a16="http://schemas.microsoft.com/office/drawing/2014/main" id="{07E542C7-ACFA-4F2E-912C-A835A753359A}"/>
            </a:ext>
          </a:extLst>
        </xdr:cNvPr>
        <xdr:cNvSpPr txBox="1"/>
      </xdr:nvSpPr>
      <xdr:spPr>
        <a:xfrm>
          <a:off x="7626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90188</xdr:rowOff>
    </xdr:from>
    <xdr:ext cx="469744" cy="259045"/>
    <xdr:sp macro="" textlink="">
      <xdr:nvSpPr>
        <xdr:cNvPr id="490" name="n_4aveValue【市民会館】&#10;一人当たり面積">
          <a:extLst>
            <a:ext uri="{FF2B5EF4-FFF2-40B4-BE49-F238E27FC236}">
              <a16:creationId xmlns:a16="http://schemas.microsoft.com/office/drawing/2014/main" id="{DDCE9739-9D40-4894-BFB2-42AAB6D10133}"/>
            </a:ext>
          </a:extLst>
        </xdr:cNvPr>
        <xdr:cNvSpPr txBox="1"/>
      </xdr:nvSpPr>
      <xdr:spPr>
        <a:xfrm>
          <a:off x="6737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144797</xdr:rowOff>
    </xdr:from>
    <xdr:ext cx="469744" cy="259045"/>
    <xdr:sp macro="" textlink="">
      <xdr:nvSpPr>
        <xdr:cNvPr id="491" name="n_1mainValue【市民会館】&#10;一人当たり面積">
          <a:extLst>
            <a:ext uri="{FF2B5EF4-FFF2-40B4-BE49-F238E27FC236}">
              <a16:creationId xmlns:a16="http://schemas.microsoft.com/office/drawing/2014/main" id="{60599B24-681F-4327-B615-5B6CF7B84059}"/>
            </a:ext>
          </a:extLst>
        </xdr:cNvPr>
        <xdr:cNvSpPr txBox="1"/>
      </xdr:nvSpPr>
      <xdr:spPr>
        <a:xfrm>
          <a:off x="93917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144797</xdr:rowOff>
    </xdr:from>
    <xdr:ext cx="469744" cy="259045"/>
    <xdr:sp macro="" textlink="">
      <xdr:nvSpPr>
        <xdr:cNvPr id="492" name="n_2mainValue【市民会館】&#10;一人当たり面積">
          <a:extLst>
            <a:ext uri="{FF2B5EF4-FFF2-40B4-BE49-F238E27FC236}">
              <a16:creationId xmlns:a16="http://schemas.microsoft.com/office/drawing/2014/main" id="{16E976C0-8E60-418D-99ED-48999B3256F3}"/>
            </a:ext>
          </a:extLst>
        </xdr:cNvPr>
        <xdr:cNvSpPr txBox="1"/>
      </xdr:nvSpPr>
      <xdr:spPr>
        <a:xfrm>
          <a:off x="8515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144797</xdr:rowOff>
    </xdr:from>
    <xdr:ext cx="469744" cy="259045"/>
    <xdr:sp macro="" textlink="">
      <xdr:nvSpPr>
        <xdr:cNvPr id="493" name="n_3mainValue【市民会館】&#10;一人当たり面積">
          <a:extLst>
            <a:ext uri="{FF2B5EF4-FFF2-40B4-BE49-F238E27FC236}">
              <a16:creationId xmlns:a16="http://schemas.microsoft.com/office/drawing/2014/main" id="{76D32A4C-6F32-4C31-8AE1-B4A99B2E8689}"/>
            </a:ext>
          </a:extLst>
        </xdr:cNvPr>
        <xdr:cNvSpPr txBox="1"/>
      </xdr:nvSpPr>
      <xdr:spPr>
        <a:xfrm>
          <a:off x="7626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144797</xdr:rowOff>
    </xdr:from>
    <xdr:ext cx="469744" cy="259045"/>
    <xdr:sp macro="" textlink="">
      <xdr:nvSpPr>
        <xdr:cNvPr id="494" name="n_4mainValue【市民会館】&#10;一人当たり面積">
          <a:extLst>
            <a:ext uri="{FF2B5EF4-FFF2-40B4-BE49-F238E27FC236}">
              <a16:creationId xmlns:a16="http://schemas.microsoft.com/office/drawing/2014/main" id="{6C63E509-70BD-4732-97AB-FDFBBE71DEA9}"/>
            </a:ext>
          </a:extLst>
        </xdr:cNvPr>
        <xdr:cNvSpPr txBox="1"/>
      </xdr:nvSpPr>
      <xdr:spPr>
        <a:xfrm>
          <a:off x="6737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934EA60B-C4B8-421E-A097-8B837C70748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705C212B-A7CE-4769-BF32-B02DFD49A98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452646DE-C2DD-4130-A58C-D1CE8CCBEC9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FD54FA72-D0EA-49A7-A3F2-F28A7A2C1C2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14DAC8A-CE6F-42CA-8467-67A4F6FE026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4E954F62-0146-4637-955D-EBF9B78F443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61A45D96-8BA9-4157-988E-2CA5746462E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7829E81C-CB32-4179-AFCA-CA13AE5BAD5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70EE0F2-65A9-444A-ADE0-495DAB1AE41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67211804-EAC4-46F7-8F32-3A8DAE0C56A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D1374942-F365-4C41-8AE9-AA971257E79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71E8F649-0E1B-4163-A6D2-8EEB1C3C572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CA8125F6-C55F-4A51-A208-33E0E7CE985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F8CCC6D3-D45F-4055-A86F-853C508C9F1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59C721E8-B9BE-4627-8934-7C049942851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E9F9F269-1B52-4FA3-B502-31BAA3146E8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8CCE6843-A458-44E5-A4AC-9E94F5BA430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05754B4C-49BD-4879-83F3-CE7329A2D56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E4334AB1-26F9-4F33-9963-3877063738F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513DFCA5-8AA4-4801-9BA3-A386C931A9B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789E8038-F13D-4739-9C6A-DAA113AB8EE1}"/>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2E5E3548-6EBA-4ACD-B443-4534D8105F6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DF7AA9F7-C4EA-4E05-8DD4-6C9D543E4F4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17001543-25C5-40C8-913E-F5936B63603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121920</xdr:rowOff>
    </xdr:from>
    <xdr:to>
      <xdr:col>85</xdr:col>
      <xdr:colOff>126364</xdr:colOff>
      <xdr:row>41</xdr:row>
      <xdr:rowOff>161925</xdr:rowOff>
    </xdr:to>
    <xdr:cxnSp macro="">
      <xdr:nvCxnSpPr>
        <xdr:cNvPr id="519" name="直線コネクタ 518">
          <a:extLst>
            <a:ext uri="{FF2B5EF4-FFF2-40B4-BE49-F238E27FC236}">
              <a16:creationId xmlns:a16="http://schemas.microsoft.com/office/drawing/2014/main" id="{5277D6A2-61EA-4171-91C4-4B96367B4244}"/>
            </a:ext>
          </a:extLst>
        </xdr:cNvPr>
        <xdr:cNvCxnSpPr/>
      </xdr:nvCxnSpPr>
      <xdr:spPr>
        <a:xfrm flipV="1">
          <a:off x="16318864" y="560832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165752</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F94D77DB-27B3-4DB4-B8CD-23D611CD01C9}"/>
            </a:ext>
          </a:extLst>
        </xdr:cNvPr>
        <xdr:cNvSpPr txBox="1"/>
      </xdr:nvSpPr>
      <xdr:spPr>
        <a:xfrm>
          <a:off x="16357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161925</xdr:rowOff>
    </xdr:from>
    <xdr:to>
      <xdr:col>86</xdr:col>
      <xdr:colOff>25400</xdr:colOff>
      <xdr:row>41</xdr:row>
      <xdr:rowOff>161925</xdr:rowOff>
    </xdr:to>
    <xdr:cxnSp macro="">
      <xdr:nvCxnSpPr>
        <xdr:cNvPr id="521" name="直線コネクタ 520">
          <a:extLst>
            <a:ext uri="{FF2B5EF4-FFF2-40B4-BE49-F238E27FC236}">
              <a16:creationId xmlns:a16="http://schemas.microsoft.com/office/drawing/2014/main" id="{5E59DFDD-25D0-499F-8CA6-77ABE3724D69}"/>
            </a:ext>
          </a:extLst>
        </xdr:cNvPr>
        <xdr:cNvCxnSpPr/>
      </xdr:nvCxnSpPr>
      <xdr:spPr>
        <a:xfrm>
          <a:off x="16230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68597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6A1122E4-701A-4469-A57B-060DD0831E93}"/>
            </a:ext>
          </a:extLst>
        </xdr:cNvPr>
        <xdr:cNvSpPr txBox="1"/>
      </xdr:nvSpPr>
      <xdr:spPr>
        <a:xfrm>
          <a:off x="16357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121920</xdr:rowOff>
    </xdr:from>
    <xdr:to>
      <xdr:col>86</xdr:col>
      <xdr:colOff>25400</xdr:colOff>
      <xdr:row>32</xdr:row>
      <xdr:rowOff>121920</xdr:rowOff>
    </xdr:to>
    <xdr:cxnSp macro="">
      <xdr:nvCxnSpPr>
        <xdr:cNvPr id="523" name="直線コネクタ 522">
          <a:extLst>
            <a:ext uri="{FF2B5EF4-FFF2-40B4-BE49-F238E27FC236}">
              <a16:creationId xmlns:a16="http://schemas.microsoft.com/office/drawing/2014/main" id="{A927D89D-2EFC-45D2-A2E7-75490A66C8BB}"/>
            </a:ext>
          </a:extLst>
        </xdr:cNvPr>
        <xdr:cNvCxnSpPr/>
      </xdr:nvCxnSpPr>
      <xdr:spPr>
        <a:xfrm>
          <a:off x="16230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A9931E2C-38AD-4C81-9D8E-B4F0C99C2118}"/>
            </a:ext>
          </a:extLst>
        </xdr:cNvPr>
        <xdr:cNvSpPr txBox="1"/>
      </xdr:nvSpPr>
      <xdr:spPr>
        <a:xfrm>
          <a:off x="16357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525" name="フローチャート: 判断 524">
          <a:extLst>
            <a:ext uri="{FF2B5EF4-FFF2-40B4-BE49-F238E27FC236}">
              <a16:creationId xmlns:a16="http://schemas.microsoft.com/office/drawing/2014/main" id="{F3480C66-A481-4578-AA3D-2E44827B75EE}"/>
            </a:ext>
          </a:extLst>
        </xdr:cNvPr>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526" name="フローチャート: 判断 525">
          <a:extLst>
            <a:ext uri="{FF2B5EF4-FFF2-40B4-BE49-F238E27FC236}">
              <a16:creationId xmlns:a16="http://schemas.microsoft.com/office/drawing/2014/main" id="{16EAEF3F-B8D0-4A79-82EC-EE99B0D3F90F}"/>
            </a:ext>
          </a:extLst>
        </xdr:cNvPr>
        <xdr:cNvSpPr/>
      </xdr:nvSpPr>
      <xdr:spPr>
        <a:xfrm>
          <a:off x="15430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7" name="フローチャート: 判断 526">
          <a:extLst>
            <a:ext uri="{FF2B5EF4-FFF2-40B4-BE49-F238E27FC236}">
              <a16:creationId xmlns:a16="http://schemas.microsoft.com/office/drawing/2014/main" id="{A22859BF-60E3-4F6E-94F5-40F098FCF278}"/>
            </a:ext>
          </a:extLst>
        </xdr:cNvPr>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61595</xdr:rowOff>
    </xdr:from>
    <xdr:to>
      <xdr:col>72</xdr:col>
      <xdr:colOff>38100</xdr:colOff>
      <xdr:row>38</xdr:row>
      <xdr:rowOff>163195</xdr:rowOff>
    </xdr:to>
    <xdr:sp macro="" textlink="">
      <xdr:nvSpPr>
        <xdr:cNvPr id="528" name="フローチャート: 判断 527">
          <a:extLst>
            <a:ext uri="{FF2B5EF4-FFF2-40B4-BE49-F238E27FC236}">
              <a16:creationId xmlns:a16="http://schemas.microsoft.com/office/drawing/2014/main" id="{7979A350-491C-4183-8927-EA0EDA959006}"/>
            </a:ext>
          </a:extLst>
        </xdr:cNvPr>
        <xdr:cNvSpPr/>
      </xdr:nvSpPr>
      <xdr:spPr>
        <a:xfrm>
          <a:off x="13652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71120</xdr:rowOff>
    </xdr:from>
    <xdr:to>
      <xdr:col>67</xdr:col>
      <xdr:colOff>101600</xdr:colOff>
      <xdr:row>39</xdr:row>
      <xdr:rowOff>1270</xdr:rowOff>
    </xdr:to>
    <xdr:sp macro="" textlink="">
      <xdr:nvSpPr>
        <xdr:cNvPr id="529" name="フローチャート: 判断 528">
          <a:extLst>
            <a:ext uri="{FF2B5EF4-FFF2-40B4-BE49-F238E27FC236}">
              <a16:creationId xmlns:a16="http://schemas.microsoft.com/office/drawing/2014/main" id="{06FE12A9-EAC8-4510-B9C7-9471440502DB}"/>
            </a:ext>
          </a:extLst>
        </xdr:cNvPr>
        <xdr:cNvSpPr/>
      </xdr:nvSpPr>
      <xdr:spPr>
        <a:xfrm>
          <a:off x="12763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8006CB70-2C67-4873-8CD2-877930EF491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BD0D4B25-D73C-41EC-8704-2D43064A547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686E535E-AF9E-4B4D-8C5C-7135B109F10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4AEB2D92-93D3-4860-86A8-507FFC026B3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685B3D4F-9D47-4A7F-9AE1-F1C480D1D54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71120</xdr:rowOff>
    </xdr:from>
    <xdr:to>
      <xdr:col>85</xdr:col>
      <xdr:colOff>177800</xdr:colOff>
      <xdr:row>33</xdr:row>
      <xdr:rowOff>1270</xdr:rowOff>
    </xdr:to>
    <xdr:sp macro="" textlink="">
      <xdr:nvSpPr>
        <xdr:cNvPr id="535" name="楕円 534">
          <a:extLst>
            <a:ext uri="{FF2B5EF4-FFF2-40B4-BE49-F238E27FC236}">
              <a16:creationId xmlns:a16="http://schemas.microsoft.com/office/drawing/2014/main" id="{A2623D77-12B6-4FF6-A6A0-DD79DF620851}"/>
            </a:ext>
          </a:extLst>
        </xdr:cNvPr>
        <xdr:cNvSpPr/>
      </xdr:nvSpPr>
      <xdr:spPr>
        <a:xfrm>
          <a:off x="16268700" y="55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24147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EAAE1BD7-12AA-41CF-BC12-99280192DDAE}"/>
            </a:ext>
          </a:extLst>
        </xdr:cNvPr>
        <xdr:cNvSpPr txBox="1"/>
      </xdr:nvSpPr>
      <xdr:spPr>
        <a:xfrm>
          <a:off x="16357600" y="5510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44450</xdr:rowOff>
    </xdr:from>
    <xdr:to>
      <xdr:col>81</xdr:col>
      <xdr:colOff>101600</xdr:colOff>
      <xdr:row>38</xdr:row>
      <xdr:rowOff>146050</xdr:rowOff>
    </xdr:to>
    <xdr:sp macro="" textlink="">
      <xdr:nvSpPr>
        <xdr:cNvPr id="537" name="楕円 536">
          <a:extLst>
            <a:ext uri="{FF2B5EF4-FFF2-40B4-BE49-F238E27FC236}">
              <a16:creationId xmlns:a16="http://schemas.microsoft.com/office/drawing/2014/main" id="{1FE29E8E-4253-466F-91FE-53BF3DF4B092}"/>
            </a:ext>
          </a:extLst>
        </xdr:cNvPr>
        <xdr:cNvSpPr/>
      </xdr:nvSpPr>
      <xdr:spPr>
        <a:xfrm>
          <a:off x="15430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32</xdr:row>
      <xdr:rowOff>121920</xdr:rowOff>
    </xdr:from>
    <xdr:to>
      <xdr:col>85</xdr:col>
      <xdr:colOff>127000</xdr:colOff>
      <xdr:row>38</xdr:row>
      <xdr:rowOff>95250</xdr:rowOff>
    </xdr:to>
    <xdr:cxnSp macro="">
      <xdr:nvCxnSpPr>
        <xdr:cNvPr id="538" name="直線コネクタ 537">
          <a:extLst>
            <a:ext uri="{FF2B5EF4-FFF2-40B4-BE49-F238E27FC236}">
              <a16:creationId xmlns:a16="http://schemas.microsoft.com/office/drawing/2014/main" id="{BED0052A-BB58-4C70-9188-3386C23D186D}"/>
            </a:ext>
          </a:extLst>
        </xdr:cNvPr>
        <xdr:cNvCxnSpPr/>
      </xdr:nvCxnSpPr>
      <xdr:spPr>
        <a:xfrm flipV="1">
          <a:off x="15481300" y="5608320"/>
          <a:ext cx="838200" cy="100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166370</xdr:rowOff>
    </xdr:from>
    <xdr:to>
      <xdr:col>76</xdr:col>
      <xdr:colOff>165100</xdr:colOff>
      <xdr:row>38</xdr:row>
      <xdr:rowOff>96520</xdr:rowOff>
    </xdr:to>
    <xdr:sp macro="" textlink="">
      <xdr:nvSpPr>
        <xdr:cNvPr id="539" name="楕円 538">
          <a:extLst>
            <a:ext uri="{FF2B5EF4-FFF2-40B4-BE49-F238E27FC236}">
              <a16:creationId xmlns:a16="http://schemas.microsoft.com/office/drawing/2014/main" id="{E93E467A-7CAA-4693-9562-D4D3374207ED}"/>
            </a:ext>
          </a:extLst>
        </xdr:cNvPr>
        <xdr:cNvSpPr/>
      </xdr:nvSpPr>
      <xdr:spPr>
        <a:xfrm>
          <a:off x="14541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45720</xdr:rowOff>
    </xdr:from>
    <xdr:to>
      <xdr:col>81</xdr:col>
      <xdr:colOff>50800</xdr:colOff>
      <xdr:row>38</xdr:row>
      <xdr:rowOff>95250</xdr:rowOff>
    </xdr:to>
    <xdr:cxnSp macro="">
      <xdr:nvCxnSpPr>
        <xdr:cNvPr id="540" name="直線コネクタ 539">
          <a:extLst>
            <a:ext uri="{FF2B5EF4-FFF2-40B4-BE49-F238E27FC236}">
              <a16:creationId xmlns:a16="http://schemas.microsoft.com/office/drawing/2014/main" id="{93DBEC65-FFDE-4F3B-90DA-19A98E39B738}"/>
            </a:ext>
          </a:extLst>
        </xdr:cNvPr>
        <xdr:cNvCxnSpPr/>
      </xdr:nvCxnSpPr>
      <xdr:spPr>
        <a:xfrm>
          <a:off x="14592300" y="65608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101600</xdr:rowOff>
    </xdr:from>
    <xdr:to>
      <xdr:col>72</xdr:col>
      <xdr:colOff>38100</xdr:colOff>
      <xdr:row>38</xdr:row>
      <xdr:rowOff>31750</xdr:rowOff>
    </xdr:to>
    <xdr:sp macro="" textlink="">
      <xdr:nvSpPr>
        <xdr:cNvPr id="541" name="楕円 540">
          <a:extLst>
            <a:ext uri="{FF2B5EF4-FFF2-40B4-BE49-F238E27FC236}">
              <a16:creationId xmlns:a16="http://schemas.microsoft.com/office/drawing/2014/main" id="{5E5FB5D4-5921-4872-8805-095BBF756227}"/>
            </a:ext>
          </a:extLst>
        </xdr:cNvPr>
        <xdr:cNvSpPr/>
      </xdr:nvSpPr>
      <xdr:spPr>
        <a:xfrm>
          <a:off x="13652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152400</xdr:rowOff>
    </xdr:from>
    <xdr:to>
      <xdr:col>76</xdr:col>
      <xdr:colOff>114300</xdr:colOff>
      <xdr:row>38</xdr:row>
      <xdr:rowOff>45720</xdr:rowOff>
    </xdr:to>
    <xdr:cxnSp macro="">
      <xdr:nvCxnSpPr>
        <xdr:cNvPr id="542" name="直線コネクタ 541">
          <a:extLst>
            <a:ext uri="{FF2B5EF4-FFF2-40B4-BE49-F238E27FC236}">
              <a16:creationId xmlns:a16="http://schemas.microsoft.com/office/drawing/2014/main" id="{8F5C9A4A-204E-4971-88E3-8D0AC69EF657}"/>
            </a:ext>
          </a:extLst>
        </xdr:cNvPr>
        <xdr:cNvCxnSpPr/>
      </xdr:nvCxnSpPr>
      <xdr:spPr>
        <a:xfrm>
          <a:off x="13703300" y="64960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84455</xdr:rowOff>
    </xdr:from>
    <xdr:to>
      <xdr:col>67</xdr:col>
      <xdr:colOff>101600</xdr:colOff>
      <xdr:row>38</xdr:row>
      <xdr:rowOff>14605</xdr:rowOff>
    </xdr:to>
    <xdr:sp macro="" textlink="">
      <xdr:nvSpPr>
        <xdr:cNvPr id="543" name="楕円 542">
          <a:extLst>
            <a:ext uri="{FF2B5EF4-FFF2-40B4-BE49-F238E27FC236}">
              <a16:creationId xmlns:a16="http://schemas.microsoft.com/office/drawing/2014/main" id="{EC785B37-F582-4E68-83A5-DC37DB1F6B91}"/>
            </a:ext>
          </a:extLst>
        </xdr:cNvPr>
        <xdr:cNvSpPr/>
      </xdr:nvSpPr>
      <xdr:spPr>
        <a:xfrm>
          <a:off x="12763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135255</xdr:rowOff>
    </xdr:from>
    <xdr:to>
      <xdr:col>71</xdr:col>
      <xdr:colOff>177800</xdr:colOff>
      <xdr:row>37</xdr:row>
      <xdr:rowOff>152400</xdr:rowOff>
    </xdr:to>
    <xdr:cxnSp macro="">
      <xdr:nvCxnSpPr>
        <xdr:cNvPr id="544" name="直線コネクタ 543">
          <a:extLst>
            <a:ext uri="{FF2B5EF4-FFF2-40B4-BE49-F238E27FC236}">
              <a16:creationId xmlns:a16="http://schemas.microsoft.com/office/drawing/2014/main" id="{8D7E27F3-4274-44FC-84CD-9817A75DBEE7}"/>
            </a:ext>
          </a:extLst>
        </xdr:cNvPr>
        <xdr:cNvCxnSpPr/>
      </xdr:nvCxnSpPr>
      <xdr:spPr>
        <a:xfrm>
          <a:off x="12814300" y="64789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153052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2EEC22D5-5404-41C8-8ABC-4D413C065B0E}"/>
            </a:ext>
          </a:extLst>
        </xdr:cNvPr>
        <xdr:cNvSpPr txBox="1"/>
      </xdr:nvSpPr>
      <xdr:spPr>
        <a:xfrm>
          <a:off x="152660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3F3E36B3-BC34-437C-B4C5-D8AF40117D73}"/>
            </a:ext>
          </a:extLst>
        </xdr:cNvPr>
        <xdr:cNvSpPr txBox="1"/>
      </xdr:nvSpPr>
      <xdr:spPr>
        <a:xfrm>
          <a:off x="14389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154322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D72AC159-C197-42C6-AFA4-F9D902E26DC4}"/>
            </a:ext>
          </a:extLst>
        </xdr:cNvPr>
        <xdr:cNvSpPr txBox="1"/>
      </xdr:nvSpPr>
      <xdr:spPr>
        <a:xfrm>
          <a:off x="13500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163847</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66C71BD8-1253-4C55-8F5C-48D7460EC447}"/>
            </a:ext>
          </a:extLst>
        </xdr:cNvPr>
        <xdr:cNvSpPr txBox="1"/>
      </xdr:nvSpPr>
      <xdr:spPr>
        <a:xfrm>
          <a:off x="12611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137177</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D6A20E88-9168-466D-92D1-0D40D5617F42}"/>
            </a:ext>
          </a:extLst>
        </xdr:cNvPr>
        <xdr:cNvSpPr txBox="1"/>
      </xdr:nvSpPr>
      <xdr:spPr>
        <a:xfrm>
          <a:off x="152660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113047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3C6B50FC-DDFF-4D1F-9243-8E92ACF77A54}"/>
            </a:ext>
          </a:extLst>
        </xdr:cNvPr>
        <xdr:cNvSpPr txBox="1"/>
      </xdr:nvSpPr>
      <xdr:spPr>
        <a:xfrm>
          <a:off x="14389744"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48277</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41759DA0-134C-4FC2-8A3B-22486E4D1357}"/>
            </a:ext>
          </a:extLst>
        </xdr:cNvPr>
        <xdr:cNvSpPr txBox="1"/>
      </xdr:nvSpPr>
      <xdr:spPr>
        <a:xfrm>
          <a:off x="13500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31132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B3F19157-15F7-45AE-8DA1-8011D50E01B6}"/>
            </a:ext>
          </a:extLst>
        </xdr:cNvPr>
        <xdr:cNvSpPr txBox="1"/>
      </xdr:nvSpPr>
      <xdr:spPr>
        <a:xfrm>
          <a:off x="12611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6FA0A47-995F-4D72-B8D5-4E29418FC22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2761E5F-C459-4E5B-97DD-E4FC527F665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887318EE-5AE5-49DB-9809-B325DEADC33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CA9C3555-D609-447B-A3CF-E9ABE2FD1F5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E337D93E-073B-4792-AFAB-9BECE82BAF1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B4EFF7C-C6FA-4CBA-96B0-0F7B077EE21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B9F38634-C958-4CA7-BF81-A811919C726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BBEEC512-0427-4033-A097-181136478D8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430BD296-20FA-4389-871E-15334B842D8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F11B2B8F-72FE-4D3E-BC48-74657E92813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a:extLst>
            <a:ext uri="{FF2B5EF4-FFF2-40B4-BE49-F238E27FC236}">
              <a16:creationId xmlns:a16="http://schemas.microsoft.com/office/drawing/2014/main" id="{9E27FFC4-9FAE-4EC8-BB56-3E088210119A}"/>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a:extLst>
            <a:ext uri="{FF2B5EF4-FFF2-40B4-BE49-F238E27FC236}">
              <a16:creationId xmlns:a16="http://schemas.microsoft.com/office/drawing/2014/main" id="{EC63D5D1-C797-4A6C-84E6-07F7BF1BF573}"/>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a:extLst>
            <a:ext uri="{FF2B5EF4-FFF2-40B4-BE49-F238E27FC236}">
              <a16:creationId xmlns:a16="http://schemas.microsoft.com/office/drawing/2014/main" id="{7950148A-4CA6-4C7D-87FC-85B26FDAE94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6" name="テキスト ボックス 565">
          <a:extLst>
            <a:ext uri="{FF2B5EF4-FFF2-40B4-BE49-F238E27FC236}">
              <a16:creationId xmlns:a16="http://schemas.microsoft.com/office/drawing/2014/main" id="{F718F4C4-DBAC-46E3-BA4D-1D5262511D8F}"/>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a:extLst>
            <a:ext uri="{FF2B5EF4-FFF2-40B4-BE49-F238E27FC236}">
              <a16:creationId xmlns:a16="http://schemas.microsoft.com/office/drawing/2014/main" id="{85CA6C22-A850-4A92-B86A-9F604B4779C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8" name="テキスト ボックス 567">
          <a:extLst>
            <a:ext uri="{FF2B5EF4-FFF2-40B4-BE49-F238E27FC236}">
              <a16:creationId xmlns:a16="http://schemas.microsoft.com/office/drawing/2014/main" id="{2B69464D-4158-452F-904C-4B379196CE33}"/>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a:extLst>
            <a:ext uri="{FF2B5EF4-FFF2-40B4-BE49-F238E27FC236}">
              <a16:creationId xmlns:a16="http://schemas.microsoft.com/office/drawing/2014/main" id="{68BEAC25-2AB2-4FD2-B21A-58FD39E85101}"/>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70" name="テキスト ボックス 569">
          <a:extLst>
            <a:ext uri="{FF2B5EF4-FFF2-40B4-BE49-F238E27FC236}">
              <a16:creationId xmlns:a16="http://schemas.microsoft.com/office/drawing/2014/main" id="{1221DB78-E5F2-401D-BFAE-E8E3A7D8B385}"/>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a:extLst>
            <a:ext uri="{FF2B5EF4-FFF2-40B4-BE49-F238E27FC236}">
              <a16:creationId xmlns:a16="http://schemas.microsoft.com/office/drawing/2014/main" id="{9069AEF4-2DD6-4056-8C38-C5C532122A97}"/>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a:extLst>
            <a:ext uri="{FF2B5EF4-FFF2-40B4-BE49-F238E27FC236}">
              <a16:creationId xmlns:a16="http://schemas.microsoft.com/office/drawing/2014/main" id="{9E136163-05B5-4D29-ABA6-7AFD7C63C77F}"/>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a:extLst>
            <a:ext uri="{FF2B5EF4-FFF2-40B4-BE49-F238E27FC236}">
              <a16:creationId xmlns:a16="http://schemas.microsoft.com/office/drawing/2014/main" id="{FA8CB688-3238-49D7-891D-FAC35827D9A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a:extLst>
            <a:ext uri="{FF2B5EF4-FFF2-40B4-BE49-F238E27FC236}">
              <a16:creationId xmlns:a16="http://schemas.microsoft.com/office/drawing/2014/main" id="{B89C80E1-98AE-492C-80C2-7E95B585EA0E}"/>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0D7843F7-C327-4B27-8D3F-1A542C69442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51A1D2A1-175F-4E19-B20E-9DC89BC2A8A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F9F5C3FA-A3A6-41AB-AB6D-DDB9B50CC08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100758</xdr:rowOff>
    </xdr:from>
    <xdr:to>
      <xdr:col>116</xdr:col>
      <xdr:colOff>62864</xdr:colOff>
      <xdr:row>42</xdr:row>
      <xdr:rowOff>46755</xdr:rowOff>
    </xdr:to>
    <xdr:cxnSp macro="">
      <xdr:nvCxnSpPr>
        <xdr:cNvPr id="578" name="直線コネクタ 577">
          <a:extLst>
            <a:ext uri="{FF2B5EF4-FFF2-40B4-BE49-F238E27FC236}">
              <a16:creationId xmlns:a16="http://schemas.microsoft.com/office/drawing/2014/main" id="{0E30D467-BD88-4B8A-A3AD-C9EC4B5911F8}"/>
            </a:ext>
          </a:extLst>
        </xdr:cNvPr>
        <xdr:cNvCxnSpPr/>
      </xdr:nvCxnSpPr>
      <xdr:spPr>
        <a:xfrm flipV="1">
          <a:off x="22160864" y="5758608"/>
          <a:ext cx="0" cy="1489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50582</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1BA8897A-35A9-4CED-91B3-D5F193A62635}"/>
            </a:ext>
          </a:extLst>
        </xdr:cNvPr>
        <xdr:cNvSpPr txBox="1"/>
      </xdr:nvSpPr>
      <xdr:spPr>
        <a:xfrm>
          <a:off x="22199600" y="72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46755</xdr:rowOff>
    </xdr:from>
    <xdr:to>
      <xdr:col>116</xdr:col>
      <xdr:colOff>152400</xdr:colOff>
      <xdr:row>42</xdr:row>
      <xdr:rowOff>46755</xdr:rowOff>
    </xdr:to>
    <xdr:cxnSp macro="">
      <xdr:nvCxnSpPr>
        <xdr:cNvPr id="580" name="直線コネクタ 579">
          <a:extLst>
            <a:ext uri="{FF2B5EF4-FFF2-40B4-BE49-F238E27FC236}">
              <a16:creationId xmlns:a16="http://schemas.microsoft.com/office/drawing/2014/main" id="{293C1F83-9561-44D5-91D7-14B3D8F9CFEC}"/>
            </a:ext>
          </a:extLst>
        </xdr:cNvPr>
        <xdr:cNvCxnSpPr/>
      </xdr:nvCxnSpPr>
      <xdr:spPr>
        <a:xfrm>
          <a:off x="22072600" y="724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47435</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B8DD617F-B450-4EDF-962C-8ECCFAB5234A}"/>
            </a:ext>
          </a:extLst>
        </xdr:cNvPr>
        <xdr:cNvSpPr txBox="1"/>
      </xdr:nvSpPr>
      <xdr:spPr>
        <a:xfrm>
          <a:off x="22199600" y="553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100758</xdr:rowOff>
    </xdr:from>
    <xdr:to>
      <xdr:col>116</xdr:col>
      <xdr:colOff>152400</xdr:colOff>
      <xdr:row>33</xdr:row>
      <xdr:rowOff>100758</xdr:rowOff>
    </xdr:to>
    <xdr:cxnSp macro="">
      <xdr:nvCxnSpPr>
        <xdr:cNvPr id="582" name="直線コネクタ 581">
          <a:extLst>
            <a:ext uri="{FF2B5EF4-FFF2-40B4-BE49-F238E27FC236}">
              <a16:creationId xmlns:a16="http://schemas.microsoft.com/office/drawing/2014/main" id="{A4FDB5A5-D53F-4F82-B95E-F594E1B98306}"/>
            </a:ext>
          </a:extLst>
        </xdr:cNvPr>
        <xdr:cNvCxnSpPr/>
      </xdr:nvCxnSpPr>
      <xdr:spPr>
        <a:xfrm>
          <a:off x="22072600" y="57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110202</xdr:rowOff>
    </xdr:from>
    <xdr:ext cx="534377" cy="259045"/>
    <xdr:sp macro="" textlink="">
      <xdr:nvSpPr>
        <xdr:cNvPr id="583" name="【一般廃棄物処理施設】&#10;一人当たり有形固定資産（償却資産）額平均値テキスト">
          <a:extLst>
            <a:ext uri="{FF2B5EF4-FFF2-40B4-BE49-F238E27FC236}">
              <a16:creationId xmlns:a16="http://schemas.microsoft.com/office/drawing/2014/main" id="{C5BCD461-F759-4D88-860A-7BBF550B225E}"/>
            </a:ext>
          </a:extLst>
        </xdr:cNvPr>
        <xdr:cNvSpPr txBox="1"/>
      </xdr:nvSpPr>
      <xdr:spPr>
        <a:xfrm>
          <a:off x="22199600" y="662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131775</xdr:rowOff>
    </xdr:from>
    <xdr:to>
      <xdr:col>116</xdr:col>
      <xdr:colOff>114300</xdr:colOff>
      <xdr:row>39</xdr:row>
      <xdr:rowOff>61925</xdr:rowOff>
    </xdr:to>
    <xdr:sp macro="" textlink="">
      <xdr:nvSpPr>
        <xdr:cNvPr id="584" name="フローチャート: 判断 583">
          <a:extLst>
            <a:ext uri="{FF2B5EF4-FFF2-40B4-BE49-F238E27FC236}">
              <a16:creationId xmlns:a16="http://schemas.microsoft.com/office/drawing/2014/main" id="{29063FBD-09F8-4700-BFEB-51226F17735C}"/>
            </a:ext>
          </a:extLst>
        </xdr:cNvPr>
        <xdr:cNvSpPr/>
      </xdr:nvSpPr>
      <xdr:spPr>
        <a:xfrm>
          <a:off x="22110700" y="664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159719</xdr:rowOff>
    </xdr:from>
    <xdr:to>
      <xdr:col>112</xdr:col>
      <xdr:colOff>38100</xdr:colOff>
      <xdr:row>39</xdr:row>
      <xdr:rowOff>89869</xdr:rowOff>
    </xdr:to>
    <xdr:sp macro="" textlink="">
      <xdr:nvSpPr>
        <xdr:cNvPr id="585" name="フローチャート: 判断 584">
          <a:extLst>
            <a:ext uri="{FF2B5EF4-FFF2-40B4-BE49-F238E27FC236}">
              <a16:creationId xmlns:a16="http://schemas.microsoft.com/office/drawing/2014/main" id="{1543A24E-6609-4BC6-82AC-B6D49722F69B}"/>
            </a:ext>
          </a:extLst>
        </xdr:cNvPr>
        <xdr:cNvSpPr/>
      </xdr:nvSpPr>
      <xdr:spPr>
        <a:xfrm>
          <a:off x="21272500" y="667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131699</xdr:rowOff>
    </xdr:from>
    <xdr:to>
      <xdr:col>107</xdr:col>
      <xdr:colOff>101600</xdr:colOff>
      <xdr:row>39</xdr:row>
      <xdr:rowOff>61849</xdr:rowOff>
    </xdr:to>
    <xdr:sp macro="" textlink="">
      <xdr:nvSpPr>
        <xdr:cNvPr id="586" name="フローチャート: 判断 585">
          <a:extLst>
            <a:ext uri="{FF2B5EF4-FFF2-40B4-BE49-F238E27FC236}">
              <a16:creationId xmlns:a16="http://schemas.microsoft.com/office/drawing/2014/main" id="{20CEAB71-76D5-43EE-96EF-036ADEF93049}"/>
            </a:ext>
          </a:extLst>
        </xdr:cNvPr>
        <xdr:cNvSpPr/>
      </xdr:nvSpPr>
      <xdr:spPr>
        <a:xfrm>
          <a:off x="20383500" y="66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147124</xdr:rowOff>
    </xdr:from>
    <xdr:to>
      <xdr:col>102</xdr:col>
      <xdr:colOff>165100</xdr:colOff>
      <xdr:row>39</xdr:row>
      <xdr:rowOff>77274</xdr:rowOff>
    </xdr:to>
    <xdr:sp macro="" textlink="">
      <xdr:nvSpPr>
        <xdr:cNvPr id="587" name="フローチャート: 判断 586">
          <a:extLst>
            <a:ext uri="{FF2B5EF4-FFF2-40B4-BE49-F238E27FC236}">
              <a16:creationId xmlns:a16="http://schemas.microsoft.com/office/drawing/2014/main" id="{07F26D11-04A7-4919-A57E-E3F41A585D0C}"/>
            </a:ext>
          </a:extLst>
        </xdr:cNvPr>
        <xdr:cNvSpPr/>
      </xdr:nvSpPr>
      <xdr:spPr>
        <a:xfrm>
          <a:off x="19494500" y="666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72764</xdr:rowOff>
    </xdr:from>
    <xdr:to>
      <xdr:col>98</xdr:col>
      <xdr:colOff>38100</xdr:colOff>
      <xdr:row>39</xdr:row>
      <xdr:rowOff>2914</xdr:rowOff>
    </xdr:to>
    <xdr:sp macro="" textlink="">
      <xdr:nvSpPr>
        <xdr:cNvPr id="588" name="フローチャート: 判断 587">
          <a:extLst>
            <a:ext uri="{FF2B5EF4-FFF2-40B4-BE49-F238E27FC236}">
              <a16:creationId xmlns:a16="http://schemas.microsoft.com/office/drawing/2014/main" id="{25067623-9247-4269-8CEA-53CB366BFA6B}"/>
            </a:ext>
          </a:extLst>
        </xdr:cNvPr>
        <xdr:cNvSpPr/>
      </xdr:nvSpPr>
      <xdr:spPr>
        <a:xfrm>
          <a:off x="18605500" y="658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3614488A-5EE6-43CD-8FBB-56277285A5E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98D28A39-986B-42CE-B80A-6F2414DB48C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F558B7F1-EE3E-4971-8D63-D8A40ED8C6E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B87625F2-9619-4150-BCDC-EA1CF8EEB33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2FE7D131-C22F-48DC-80E8-E48DF40D115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153362</xdr:rowOff>
    </xdr:from>
    <xdr:to>
      <xdr:col>116</xdr:col>
      <xdr:colOff>114300</xdr:colOff>
      <xdr:row>37</xdr:row>
      <xdr:rowOff>83512</xdr:rowOff>
    </xdr:to>
    <xdr:sp macro="" textlink="">
      <xdr:nvSpPr>
        <xdr:cNvPr id="594" name="楕円 593">
          <a:extLst>
            <a:ext uri="{FF2B5EF4-FFF2-40B4-BE49-F238E27FC236}">
              <a16:creationId xmlns:a16="http://schemas.microsoft.com/office/drawing/2014/main" id="{C795EB6E-5212-41F7-8651-1FF0C3347A93}"/>
            </a:ext>
          </a:extLst>
        </xdr:cNvPr>
        <xdr:cNvSpPr/>
      </xdr:nvSpPr>
      <xdr:spPr>
        <a:xfrm>
          <a:off x="22110700" y="63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4789</xdr:rowOff>
    </xdr:from>
    <xdr:ext cx="534377" cy="259045"/>
    <xdr:sp macro="" textlink="">
      <xdr:nvSpPr>
        <xdr:cNvPr id="595" name="【一般廃棄物処理施設】&#10;一人当たり有形固定資産（償却資産）額該当値テキスト">
          <a:extLst>
            <a:ext uri="{FF2B5EF4-FFF2-40B4-BE49-F238E27FC236}">
              <a16:creationId xmlns:a16="http://schemas.microsoft.com/office/drawing/2014/main" id="{250C1BBF-C5BD-442D-AA22-E63FD01F762B}"/>
            </a:ext>
          </a:extLst>
        </xdr:cNvPr>
        <xdr:cNvSpPr txBox="1"/>
      </xdr:nvSpPr>
      <xdr:spPr>
        <a:xfrm>
          <a:off x="22199600" y="617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165456</xdr:rowOff>
    </xdr:from>
    <xdr:to>
      <xdr:col>112</xdr:col>
      <xdr:colOff>38100</xdr:colOff>
      <xdr:row>39</xdr:row>
      <xdr:rowOff>95606</xdr:rowOff>
    </xdr:to>
    <xdr:sp macro="" textlink="">
      <xdr:nvSpPr>
        <xdr:cNvPr id="596" name="楕円 595">
          <a:extLst>
            <a:ext uri="{FF2B5EF4-FFF2-40B4-BE49-F238E27FC236}">
              <a16:creationId xmlns:a16="http://schemas.microsoft.com/office/drawing/2014/main" id="{C0A4B12D-D8CB-4C01-A868-D97308E81CED}"/>
            </a:ext>
          </a:extLst>
        </xdr:cNvPr>
        <xdr:cNvSpPr/>
      </xdr:nvSpPr>
      <xdr:spPr>
        <a:xfrm>
          <a:off x="21272500" y="66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32712</xdr:rowOff>
    </xdr:from>
    <xdr:to>
      <xdr:col>116</xdr:col>
      <xdr:colOff>63500</xdr:colOff>
      <xdr:row>39</xdr:row>
      <xdr:rowOff>44806</xdr:rowOff>
    </xdr:to>
    <xdr:cxnSp macro="">
      <xdr:nvCxnSpPr>
        <xdr:cNvPr id="597" name="直線コネクタ 596">
          <a:extLst>
            <a:ext uri="{FF2B5EF4-FFF2-40B4-BE49-F238E27FC236}">
              <a16:creationId xmlns:a16="http://schemas.microsoft.com/office/drawing/2014/main" id="{185AB2DA-E34D-4E4A-A99E-FF5B478D74D0}"/>
            </a:ext>
          </a:extLst>
        </xdr:cNvPr>
        <xdr:cNvCxnSpPr/>
      </xdr:nvCxnSpPr>
      <xdr:spPr>
        <a:xfrm flipV="1">
          <a:off x="21323300" y="6376362"/>
          <a:ext cx="838200" cy="35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103102</xdr:rowOff>
    </xdr:from>
    <xdr:to>
      <xdr:col>107</xdr:col>
      <xdr:colOff>101600</xdr:colOff>
      <xdr:row>39</xdr:row>
      <xdr:rowOff>33252</xdr:rowOff>
    </xdr:to>
    <xdr:sp macro="" textlink="">
      <xdr:nvSpPr>
        <xdr:cNvPr id="598" name="楕円 597">
          <a:extLst>
            <a:ext uri="{FF2B5EF4-FFF2-40B4-BE49-F238E27FC236}">
              <a16:creationId xmlns:a16="http://schemas.microsoft.com/office/drawing/2014/main" id="{7B5EB7B2-7AD5-45F2-B82A-705A56E3FD03}"/>
            </a:ext>
          </a:extLst>
        </xdr:cNvPr>
        <xdr:cNvSpPr/>
      </xdr:nvSpPr>
      <xdr:spPr>
        <a:xfrm>
          <a:off x="20383500" y="661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153902</xdr:rowOff>
    </xdr:from>
    <xdr:to>
      <xdr:col>111</xdr:col>
      <xdr:colOff>177800</xdr:colOff>
      <xdr:row>39</xdr:row>
      <xdr:rowOff>44806</xdr:rowOff>
    </xdr:to>
    <xdr:cxnSp macro="">
      <xdr:nvCxnSpPr>
        <xdr:cNvPr id="599" name="直線コネクタ 598">
          <a:extLst>
            <a:ext uri="{FF2B5EF4-FFF2-40B4-BE49-F238E27FC236}">
              <a16:creationId xmlns:a16="http://schemas.microsoft.com/office/drawing/2014/main" id="{217A49CD-C133-412C-A6B3-AA78FB03ED60}"/>
            </a:ext>
          </a:extLst>
        </xdr:cNvPr>
        <xdr:cNvCxnSpPr/>
      </xdr:nvCxnSpPr>
      <xdr:spPr>
        <a:xfrm>
          <a:off x="20434300" y="6669002"/>
          <a:ext cx="889000" cy="6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112681</xdr:rowOff>
    </xdr:from>
    <xdr:to>
      <xdr:col>102</xdr:col>
      <xdr:colOff>165100</xdr:colOff>
      <xdr:row>39</xdr:row>
      <xdr:rowOff>42831</xdr:rowOff>
    </xdr:to>
    <xdr:sp macro="" textlink="">
      <xdr:nvSpPr>
        <xdr:cNvPr id="600" name="楕円 599">
          <a:extLst>
            <a:ext uri="{FF2B5EF4-FFF2-40B4-BE49-F238E27FC236}">
              <a16:creationId xmlns:a16="http://schemas.microsoft.com/office/drawing/2014/main" id="{E625AC3E-F00E-4E8D-AB33-8695F7F6066A}"/>
            </a:ext>
          </a:extLst>
        </xdr:cNvPr>
        <xdr:cNvSpPr/>
      </xdr:nvSpPr>
      <xdr:spPr>
        <a:xfrm>
          <a:off x="19494500" y="662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153902</xdr:rowOff>
    </xdr:from>
    <xdr:to>
      <xdr:col>107</xdr:col>
      <xdr:colOff>50800</xdr:colOff>
      <xdr:row>38</xdr:row>
      <xdr:rowOff>163481</xdr:rowOff>
    </xdr:to>
    <xdr:cxnSp macro="">
      <xdr:nvCxnSpPr>
        <xdr:cNvPr id="601" name="直線コネクタ 600">
          <a:extLst>
            <a:ext uri="{FF2B5EF4-FFF2-40B4-BE49-F238E27FC236}">
              <a16:creationId xmlns:a16="http://schemas.microsoft.com/office/drawing/2014/main" id="{714039B0-1AF0-4FA2-B8BF-D9B657D1A79C}"/>
            </a:ext>
          </a:extLst>
        </xdr:cNvPr>
        <xdr:cNvCxnSpPr/>
      </xdr:nvCxnSpPr>
      <xdr:spPr>
        <a:xfrm flipV="1">
          <a:off x="19545300" y="6669002"/>
          <a:ext cx="889000" cy="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132973</xdr:rowOff>
    </xdr:from>
    <xdr:to>
      <xdr:col>98</xdr:col>
      <xdr:colOff>38100</xdr:colOff>
      <xdr:row>39</xdr:row>
      <xdr:rowOff>63123</xdr:rowOff>
    </xdr:to>
    <xdr:sp macro="" textlink="">
      <xdr:nvSpPr>
        <xdr:cNvPr id="602" name="楕円 601">
          <a:extLst>
            <a:ext uri="{FF2B5EF4-FFF2-40B4-BE49-F238E27FC236}">
              <a16:creationId xmlns:a16="http://schemas.microsoft.com/office/drawing/2014/main" id="{D70F1DED-F054-4D85-8A41-680FB932C867}"/>
            </a:ext>
          </a:extLst>
        </xdr:cNvPr>
        <xdr:cNvSpPr/>
      </xdr:nvSpPr>
      <xdr:spPr>
        <a:xfrm>
          <a:off x="18605500" y="664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163481</xdr:rowOff>
    </xdr:from>
    <xdr:to>
      <xdr:col>102</xdr:col>
      <xdr:colOff>114300</xdr:colOff>
      <xdr:row>39</xdr:row>
      <xdr:rowOff>12323</xdr:rowOff>
    </xdr:to>
    <xdr:cxnSp macro="">
      <xdr:nvCxnSpPr>
        <xdr:cNvPr id="603" name="直線コネクタ 602">
          <a:extLst>
            <a:ext uri="{FF2B5EF4-FFF2-40B4-BE49-F238E27FC236}">
              <a16:creationId xmlns:a16="http://schemas.microsoft.com/office/drawing/2014/main" id="{7F4A00A8-FD13-48AD-AB68-6D7D44FE5F41}"/>
            </a:ext>
          </a:extLst>
        </xdr:cNvPr>
        <xdr:cNvCxnSpPr/>
      </xdr:nvCxnSpPr>
      <xdr:spPr>
        <a:xfrm flipV="1">
          <a:off x="18656300" y="6678581"/>
          <a:ext cx="889000" cy="2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106396</xdr:rowOff>
    </xdr:from>
    <xdr:ext cx="534377" cy="259045"/>
    <xdr:sp macro="" textlink="">
      <xdr:nvSpPr>
        <xdr:cNvPr id="604" name="n_1aveValue【一般廃棄物処理施設】&#10;一人当たり有形固定資産（償却資産）額">
          <a:extLst>
            <a:ext uri="{FF2B5EF4-FFF2-40B4-BE49-F238E27FC236}">
              <a16:creationId xmlns:a16="http://schemas.microsoft.com/office/drawing/2014/main" id="{7D28C898-D0EF-48C9-840E-6AD92614FED8}"/>
            </a:ext>
          </a:extLst>
        </xdr:cNvPr>
        <xdr:cNvSpPr txBox="1"/>
      </xdr:nvSpPr>
      <xdr:spPr>
        <a:xfrm>
          <a:off x="21043411" y="645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52976</xdr:rowOff>
    </xdr:from>
    <xdr:ext cx="534377" cy="259045"/>
    <xdr:sp macro="" textlink="">
      <xdr:nvSpPr>
        <xdr:cNvPr id="605" name="n_2aveValue【一般廃棄物処理施設】&#10;一人当たり有形固定資産（償却資産）額">
          <a:extLst>
            <a:ext uri="{FF2B5EF4-FFF2-40B4-BE49-F238E27FC236}">
              <a16:creationId xmlns:a16="http://schemas.microsoft.com/office/drawing/2014/main" id="{617E66B2-3B61-4386-ACBC-2CDAC7F0DC41}"/>
            </a:ext>
          </a:extLst>
        </xdr:cNvPr>
        <xdr:cNvSpPr txBox="1"/>
      </xdr:nvSpPr>
      <xdr:spPr>
        <a:xfrm>
          <a:off x="20167111" y="673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68401</xdr:rowOff>
    </xdr:from>
    <xdr:ext cx="534377" cy="259045"/>
    <xdr:sp macro="" textlink="">
      <xdr:nvSpPr>
        <xdr:cNvPr id="606" name="n_3aveValue【一般廃棄物処理施設】&#10;一人当たり有形固定資産（償却資産）額">
          <a:extLst>
            <a:ext uri="{FF2B5EF4-FFF2-40B4-BE49-F238E27FC236}">
              <a16:creationId xmlns:a16="http://schemas.microsoft.com/office/drawing/2014/main" id="{074EEAA2-126F-41C8-AC71-9E9030824700}"/>
            </a:ext>
          </a:extLst>
        </xdr:cNvPr>
        <xdr:cNvSpPr txBox="1"/>
      </xdr:nvSpPr>
      <xdr:spPr>
        <a:xfrm>
          <a:off x="19278111" y="675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19441</xdr:rowOff>
    </xdr:from>
    <xdr:ext cx="534377" cy="259045"/>
    <xdr:sp macro="" textlink="">
      <xdr:nvSpPr>
        <xdr:cNvPr id="607" name="n_4aveValue【一般廃棄物処理施設】&#10;一人当たり有形固定資産（償却資産）額">
          <a:extLst>
            <a:ext uri="{FF2B5EF4-FFF2-40B4-BE49-F238E27FC236}">
              <a16:creationId xmlns:a16="http://schemas.microsoft.com/office/drawing/2014/main" id="{B35FB39E-38C1-4801-948E-5CEC73C85FEF}"/>
            </a:ext>
          </a:extLst>
        </xdr:cNvPr>
        <xdr:cNvSpPr txBox="1"/>
      </xdr:nvSpPr>
      <xdr:spPr>
        <a:xfrm>
          <a:off x="18389111" y="63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86733</xdr:rowOff>
    </xdr:from>
    <xdr:ext cx="534377" cy="259045"/>
    <xdr:sp macro="" textlink="">
      <xdr:nvSpPr>
        <xdr:cNvPr id="608" name="n_1mainValue【一般廃棄物処理施設】&#10;一人当たり有形固定資産（償却資産）額">
          <a:extLst>
            <a:ext uri="{FF2B5EF4-FFF2-40B4-BE49-F238E27FC236}">
              <a16:creationId xmlns:a16="http://schemas.microsoft.com/office/drawing/2014/main" id="{BC62C254-4392-44AF-B357-0DE28BDB6BE5}"/>
            </a:ext>
          </a:extLst>
        </xdr:cNvPr>
        <xdr:cNvSpPr txBox="1"/>
      </xdr:nvSpPr>
      <xdr:spPr>
        <a:xfrm>
          <a:off x="21043411" y="6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49779</xdr:rowOff>
    </xdr:from>
    <xdr:ext cx="534377" cy="259045"/>
    <xdr:sp macro="" textlink="">
      <xdr:nvSpPr>
        <xdr:cNvPr id="609" name="n_2mainValue【一般廃棄物処理施設】&#10;一人当たり有形固定資産（償却資産）額">
          <a:extLst>
            <a:ext uri="{FF2B5EF4-FFF2-40B4-BE49-F238E27FC236}">
              <a16:creationId xmlns:a16="http://schemas.microsoft.com/office/drawing/2014/main" id="{A2DA7908-FB80-4308-BC61-2B664C4208B6}"/>
            </a:ext>
          </a:extLst>
        </xdr:cNvPr>
        <xdr:cNvSpPr txBox="1"/>
      </xdr:nvSpPr>
      <xdr:spPr>
        <a:xfrm>
          <a:off x="20167111" y="639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59358</xdr:rowOff>
    </xdr:from>
    <xdr:ext cx="534377" cy="259045"/>
    <xdr:sp macro="" textlink="">
      <xdr:nvSpPr>
        <xdr:cNvPr id="610" name="n_3mainValue【一般廃棄物処理施設】&#10;一人当たり有形固定資産（償却資産）額">
          <a:extLst>
            <a:ext uri="{FF2B5EF4-FFF2-40B4-BE49-F238E27FC236}">
              <a16:creationId xmlns:a16="http://schemas.microsoft.com/office/drawing/2014/main" id="{ED3911DD-2982-4B71-8447-0D62FE378733}"/>
            </a:ext>
          </a:extLst>
        </xdr:cNvPr>
        <xdr:cNvSpPr txBox="1"/>
      </xdr:nvSpPr>
      <xdr:spPr>
        <a:xfrm>
          <a:off x="19278111" y="640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54250</xdr:rowOff>
    </xdr:from>
    <xdr:ext cx="534377" cy="259045"/>
    <xdr:sp macro="" textlink="">
      <xdr:nvSpPr>
        <xdr:cNvPr id="611" name="n_4mainValue【一般廃棄物処理施設】&#10;一人当たり有形固定資産（償却資産）額">
          <a:extLst>
            <a:ext uri="{FF2B5EF4-FFF2-40B4-BE49-F238E27FC236}">
              <a16:creationId xmlns:a16="http://schemas.microsoft.com/office/drawing/2014/main" id="{17C2876A-FC63-4719-9BFA-5786A00F430B}"/>
            </a:ext>
          </a:extLst>
        </xdr:cNvPr>
        <xdr:cNvSpPr txBox="1"/>
      </xdr:nvSpPr>
      <xdr:spPr>
        <a:xfrm>
          <a:off x="18389111" y="674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CAD9C07C-B789-470F-8A16-FC1BA9293E0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B81B0C32-043A-4598-9D43-540A223CC95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43D01E36-8306-4137-9B0E-3D0C79B31F8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E5FF71AA-AFC4-43F3-8AB1-F4C421CB826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4DF86791-3E95-4B5C-94DC-2AF26C4271D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80485A6E-B169-42B4-B0CE-418A5AF8296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98CD00DC-9673-4616-A47C-CB7DD400283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BDCEB1BE-DCD8-4EE9-980F-47D7665F1E2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AE69E465-7501-475D-B518-DD610DE7F03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4DC20B44-0585-4E12-9720-0CB5915F6D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A7E5382A-DD3F-4845-A02F-46105BC5C4A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a:extLst>
            <a:ext uri="{FF2B5EF4-FFF2-40B4-BE49-F238E27FC236}">
              <a16:creationId xmlns:a16="http://schemas.microsoft.com/office/drawing/2014/main" id="{0717A982-2575-4097-87FE-CA5CE8AEDB9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id="{F689868F-1CDC-444B-9767-A7BA350B525E}"/>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a:extLst>
            <a:ext uri="{FF2B5EF4-FFF2-40B4-BE49-F238E27FC236}">
              <a16:creationId xmlns:a16="http://schemas.microsoft.com/office/drawing/2014/main" id="{A973AE21-8587-4D28-A4AD-7991786EC5C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a:extLst>
            <a:ext uri="{FF2B5EF4-FFF2-40B4-BE49-F238E27FC236}">
              <a16:creationId xmlns:a16="http://schemas.microsoft.com/office/drawing/2014/main" id="{6CB3B2A4-F1BA-4BA6-BB18-F93555CC7A1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a:extLst>
            <a:ext uri="{FF2B5EF4-FFF2-40B4-BE49-F238E27FC236}">
              <a16:creationId xmlns:a16="http://schemas.microsoft.com/office/drawing/2014/main" id="{44392095-34DE-44D6-B165-34D9ECB5DD3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a:extLst>
            <a:ext uri="{FF2B5EF4-FFF2-40B4-BE49-F238E27FC236}">
              <a16:creationId xmlns:a16="http://schemas.microsoft.com/office/drawing/2014/main" id="{6E7AF192-67C2-4972-9875-B6F9D264A5E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a:extLst>
            <a:ext uri="{FF2B5EF4-FFF2-40B4-BE49-F238E27FC236}">
              <a16:creationId xmlns:a16="http://schemas.microsoft.com/office/drawing/2014/main" id="{DB25B061-AACB-4695-B1B4-BB91DC00670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a:extLst>
            <a:ext uri="{FF2B5EF4-FFF2-40B4-BE49-F238E27FC236}">
              <a16:creationId xmlns:a16="http://schemas.microsoft.com/office/drawing/2014/main" id="{A93500F3-AD18-40AC-8E43-6E90FB414DB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a:extLst>
            <a:ext uri="{FF2B5EF4-FFF2-40B4-BE49-F238E27FC236}">
              <a16:creationId xmlns:a16="http://schemas.microsoft.com/office/drawing/2014/main" id="{9A47BA96-0C37-445E-9E9E-C8FA0A2B649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a:extLst>
            <a:ext uri="{FF2B5EF4-FFF2-40B4-BE49-F238E27FC236}">
              <a16:creationId xmlns:a16="http://schemas.microsoft.com/office/drawing/2014/main" id="{5A7309F1-E877-4D61-93C9-566A6B91DDF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a:extLst>
            <a:ext uri="{FF2B5EF4-FFF2-40B4-BE49-F238E27FC236}">
              <a16:creationId xmlns:a16="http://schemas.microsoft.com/office/drawing/2014/main" id="{0B63DB30-3A75-4232-907A-3E32DE1AAC0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a:extLst>
            <a:ext uri="{FF2B5EF4-FFF2-40B4-BE49-F238E27FC236}">
              <a16:creationId xmlns:a16="http://schemas.microsoft.com/office/drawing/2014/main" id="{A44FC3D5-702E-43E8-BE07-447CC5C01E5D}"/>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id="{FDED56E8-A88F-4D56-AA14-39B3C6EF1E5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6B49A7C3-9ECD-4C06-8116-682B0A4755D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40822</xdr:rowOff>
    </xdr:from>
    <xdr:to>
      <xdr:col>85</xdr:col>
      <xdr:colOff>126364</xdr:colOff>
      <xdr:row>63</xdr:row>
      <xdr:rowOff>128996</xdr:rowOff>
    </xdr:to>
    <xdr:cxnSp macro="">
      <xdr:nvCxnSpPr>
        <xdr:cNvPr id="637" name="直線コネクタ 636">
          <a:extLst>
            <a:ext uri="{FF2B5EF4-FFF2-40B4-BE49-F238E27FC236}">
              <a16:creationId xmlns:a16="http://schemas.microsoft.com/office/drawing/2014/main" id="{261E0EBF-BF2B-4B16-9BD1-71F22BE57804}"/>
            </a:ext>
          </a:extLst>
        </xdr:cNvPr>
        <xdr:cNvCxnSpPr/>
      </xdr:nvCxnSpPr>
      <xdr:spPr>
        <a:xfrm flipV="1">
          <a:off x="16318864" y="9642022"/>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132823</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ED4A67C8-59CC-40B5-94C7-441F21880E87}"/>
            </a:ext>
          </a:extLst>
        </xdr:cNvPr>
        <xdr:cNvSpPr txBox="1"/>
      </xdr:nvSpPr>
      <xdr:spPr>
        <a:xfrm>
          <a:off x="16357600" y="1093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128996</xdr:rowOff>
    </xdr:from>
    <xdr:to>
      <xdr:col>86</xdr:col>
      <xdr:colOff>25400</xdr:colOff>
      <xdr:row>63</xdr:row>
      <xdr:rowOff>128996</xdr:rowOff>
    </xdr:to>
    <xdr:cxnSp macro="">
      <xdr:nvCxnSpPr>
        <xdr:cNvPr id="639" name="直線コネクタ 638">
          <a:extLst>
            <a:ext uri="{FF2B5EF4-FFF2-40B4-BE49-F238E27FC236}">
              <a16:creationId xmlns:a16="http://schemas.microsoft.com/office/drawing/2014/main" id="{951E7AAF-90A2-4E19-8813-850B667A53EE}"/>
            </a:ext>
          </a:extLst>
        </xdr:cNvPr>
        <xdr:cNvCxnSpPr/>
      </xdr:nvCxnSpPr>
      <xdr:spPr>
        <a:xfrm>
          <a:off x="16230600" y="1093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158949</xdr:rowOff>
    </xdr:from>
    <xdr:ext cx="405111" cy="259045"/>
    <xdr:sp macro="" textlink="">
      <xdr:nvSpPr>
        <xdr:cNvPr id="640" name="【保健センター・保健所】&#10;有形固定資産減価償却率最大値テキスト">
          <a:extLst>
            <a:ext uri="{FF2B5EF4-FFF2-40B4-BE49-F238E27FC236}">
              <a16:creationId xmlns:a16="http://schemas.microsoft.com/office/drawing/2014/main" id="{B996D671-3FF5-4D83-8055-7F28310A5453}"/>
            </a:ext>
          </a:extLst>
        </xdr:cNvPr>
        <xdr:cNvSpPr txBox="1"/>
      </xdr:nvSpPr>
      <xdr:spPr>
        <a:xfrm>
          <a:off x="16357600" y="941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40822</xdr:rowOff>
    </xdr:from>
    <xdr:to>
      <xdr:col>86</xdr:col>
      <xdr:colOff>25400</xdr:colOff>
      <xdr:row>56</xdr:row>
      <xdr:rowOff>40822</xdr:rowOff>
    </xdr:to>
    <xdr:cxnSp macro="">
      <xdr:nvCxnSpPr>
        <xdr:cNvPr id="641" name="直線コネクタ 640">
          <a:extLst>
            <a:ext uri="{FF2B5EF4-FFF2-40B4-BE49-F238E27FC236}">
              <a16:creationId xmlns:a16="http://schemas.microsoft.com/office/drawing/2014/main" id="{D192624E-A306-4DB5-871D-0E1A5BCC59AD}"/>
            </a:ext>
          </a:extLst>
        </xdr:cNvPr>
        <xdr:cNvCxnSpPr/>
      </xdr:nvCxnSpPr>
      <xdr:spPr>
        <a:xfrm>
          <a:off x="16230600" y="964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55353</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4E5470A6-5498-4BD7-B654-CED1F0A79DCB}"/>
            </a:ext>
          </a:extLst>
        </xdr:cNvPr>
        <xdr:cNvSpPr txBox="1"/>
      </xdr:nvSpPr>
      <xdr:spPr>
        <a:xfrm>
          <a:off x="16357600" y="1017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32476</xdr:rowOff>
    </xdr:from>
    <xdr:to>
      <xdr:col>85</xdr:col>
      <xdr:colOff>177800</xdr:colOff>
      <xdr:row>60</xdr:row>
      <xdr:rowOff>134076</xdr:rowOff>
    </xdr:to>
    <xdr:sp macro="" textlink="">
      <xdr:nvSpPr>
        <xdr:cNvPr id="643" name="フローチャート: 判断 642">
          <a:extLst>
            <a:ext uri="{FF2B5EF4-FFF2-40B4-BE49-F238E27FC236}">
              <a16:creationId xmlns:a16="http://schemas.microsoft.com/office/drawing/2014/main" id="{7C759824-0005-4F6F-A42A-0D66DDD60A7C}"/>
            </a:ext>
          </a:extLst>
        </xdr:cNvPr>
        <xdr:cNvSpPr/>
      </xdr:nvSpPr>
      <xdr:spPr>
        <a:xfrm>
          <a:off x="162687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macro="" textlink="">
      <xdr:nvSpPr>
        <xdr:cNvPr id="644" name="フローチャート: 判断 643">
          <a:extLst>
            <a:ext uri="{FF2B5EF4-FFF2-40B4-BE49-F238E27FC236}">
              <a16:creationId xmlns:a16="http://schemas.microsoft.com/office/drawing/2014/main" id="{DCEF8600-BCD9-4F4A-8BAE-160856BBD5B8}"/>
            </a:ext>
          </a:extLst>
        </xdr:cNvPr>
        <xdr:cNvSpPr/>
      </xdr:nvSpPr>
      <xdr:spPr>
        <a:xfrm>
          <a:off x="15430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645" name="フローチャート: 判断 644">
          <a:extLst>
            <a:ext uri="{FF2B5EF4-FFF2-40B4-BE49-F238E27FC236}">
              <a16:creationId xmlns:a16="http://schemas.microsoft.com/office/drawing/2014/main" id="{4C6FA5F9-52E1-42CF-9239-0E8A75EF88B7}"/>
            </a:ext>
          </a:extLst>
        </xdr:cNvPr>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646" name="フローチャート: 判断 645">
          <a:extLst>
            <a:ext uri="{FF2B5EF4-FFF2-40B4-BE49-F238E27FC236}">
              <a16:creationId xmlns:a16="http://schemas.microsoft.com/office/drawing/2014/main" id="{91F0FE1B-B45C-4E54-80CB-33C0800C7ECC}"/>
            </a:ext>
          </a:extLst>
        </xdr:cNvPr>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117384</xdr:rowOff>
    </xdr:from>
    <xdr:to>
      <xdr:col>67</xdr:col>
      <xdr:colOff>101600</xdr:colOff>
      <xdr:row>60</xdr:row>
      <xdr:rowOff>47534</xdr:rowOff>
    </xdr:to>
    <xdr:sp macro="" textlink="">
      <xdr:nvSpPr>
        <xdr:cNvPr id="647" name="フローチャート: 判断 646">
          <a:extLst>
            <a:ext uri="{FF2B5EF4-FFF2-40B4-BE49-F238E27FC236}">
              <a16:creationId xmlns:a16="http://schemas.microsoft.com/office/drawing/2014/main" id="{C905CBC1-201F-4015-B22A-F308567AAF15}"/>
            </a:ext>
          </a:extLst>
        </xdr:cNvPr>
        <xdr:cNvSpPr/>
      </xdr:nvSpPr>
      <xdr:spPr>
        <a:xfrm>
          <a:off x="12763500" y="1023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EA35C2BD-1DE1-4045-B219-9B2A07E08DB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14E1133B-B693-464B-B196-D02DC433877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C070B225-6EAD-4C80-BE78-2972870921A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60A90D9F-3376-4254-9753-FC2AC2A53DB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4A76D4D-A2CA-4D38-9889-73220B18E19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35741</xdr:rowOff>
    </xdr:from>
    <xdr:to>
      <xdr:col>85</xdr:col>
      <xdr:colOff>177800</xdr:colOff>
      <xdr:row>62</xdr:row>
      <xdr:rowOff>137341</xdr:rowOff>
    </xdr:to>
    <xdr:sp macro="" textlink="">
      <xdr:nvSpPr>
        <xdr:cNvPr id="653" name="楕円 652">
          <a:extLst>
            <a:ext uri="{FF2B5EF4-FFF2-40B4-BE49-F238E27FC236}">
              <a16:creationId xmlns:a16="http://schemas.microsoft.com/office/drawing/2014/main" id="{8EA3F221-0601-4169-BCEE-E7A85285C8E0}"/>
            </a:ext>
          </a:extLst>
        </xdr:cNvPr>
        <xdr:cNvSpPr/>
      </xdr:nvSpPr>
      <xdr:spPr>
        <a:xfrm>
          <a:off x="16268700" y="106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14168</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BF75ED11-A083-4892-82E3-5DF1673023BB}"/>
            </a:ext>
          </a:extLst>
        </xdr:cNvPr>
        <xdr:cNvSpPr txBox="1"/>
      </xdr:nvSpPr>
      <xdr:spPr>
        <a:xfrm>
          <a:off x="16357600"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148409</xdr:rowOff>
    </xdr:from>
    <xdr:to>
      <xdr:col>81</xdr:col>
      <xdr:colOff>101600</xdr:colOff>
      <xdr:row>62</xdr:row>
      <xdr:rowOff>78559</xdr:rowOff>
    </xdr:to>
    <xdr:sp macro="" textlink="">
      <xdr:nvSpPr>
        <xdr:cNvPr id="655" name="楕円 654">
          <a:extLst>
            <a:ext uri="{FF2B5EF4-FFF2-40B4-BE49-F238E27FC236}">
              <a16:creationId xmlns:a16="http://schemas.microsoft.com/office/drawing/2014/main" id="{C4386C99-3D67-41E0-BB2E-C7C496EC5274}"/>
            </a:ext>
          </a:extLst>
        </xdr:cNvPr>
        <xdr:cNvSpPr/>
      </xdr:nvSpPr>
      <xdr:spPr>
        <a:xfrm>
          <a:off x="15430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27759</xdr:rowOff>
    </xdr:from>
    <xdr:to>
      <xdr:col>85</xdr:col>
      <xdr:colOff>127000</xdr:colOff>
      <xdr:row>62</xdr:row>
      <xdr:rowOff>86541</xdr:rowOff>
    </xdr:to>
    <xdr:cxnSp macro="">
      <xdr:nvCxnSpPr>
        <xdr:cNvPr id="656" name="直線コネクタ 655">
          <a:extLst>
            <a:ext uri="{FF2B5EF4-FFF2-40B4-BE49-F238E27FC236}">
              <a16:creationId xmlns:a16="http://schemas.microsoft.com/office/drawing/2014/main" id="{FAD401CC-478B-4C44-8D22-F9F89EFC91EE}"/>
            </a:ext>
          </a:extLst>
        </xdr:cNvPr>
        <xdr:cNvCxnSpPr/>
      </xdr:nvCxnSpPr>
      <xdr:spPr>
        <a:xfrm>
          <a:off x="15481300" y="10657659"/>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96157</xdr:rowOff>
    </xdr:from>
    <xdr:to>
      <xdr:col>76</xdr:col>
      <xdr:colOff>165100</xdr:colOff>
      <xdr:row>62</xdr:row>
      <xdr:rowOff>26307</xdr:rowOff>
    </xdr:to>
    <xdr:sp macro="" textlink="">
      <xdr:nvSpPr>
        <xdr:cNvPr id="657" name="楕円 656">
          <a:extLst>
            <a:ext uri="{FF2B5EF4-FFF2-40B4-BE49-F238E27FC236}">
              <a16:creationId xmlns:a16="http://schemas.microsoft.com/office/drawing/2014/main" id="{05FCAE25-775C-4672-AB11-54F73DB0A55D}"/>
            </a:ext>
          </a:extLst>
        </xdr:cNvPr>
        <xdr:cNvSpPr/>
      </xdr:nvSpPr>
      <xdr:spPr>
        <a:xfrm>
          <a:off x="145415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146957</xdr:rowOff>
    </xdr:from>
    <xdr:to>
      <xdr:col>81</xdr:col>
      <xdr:colOff>50800</xdr:colOff>
      <xdr:row>62</xdr:row>
      <xdr:rowOff>27759</xdr:rowOff>
    </xdr:to>
    <xdr:cxnSp macro="">
      <xdr:nvCxnSpPr>
        <xdr:cNvPr id="658" name="直線コネクタ 657">
          <a:extLst>
            <a:ext uri="{FF2B5EF4-FFF2-40B4-BE49-F238E27FC236}">
              <a16:creationId xmlns:a16="http://schemas.microsoft.com/office/drawing/2014/main" id="{1CE219FC-99C9-426D-A59D-85C17E04F845}"/>
            </a:ext>
          </a:extLst>
        </xdr:cNvPr>
        <xdr:cNvCxnSpPr/>
      </xdr:nvCxnSpPr>
      <xdr:spPr>
        <a:xfrm>
          <a:off x="14592300" y="1060540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74930</xdr:rowOff>
    </xdr:from>
    <xdr:to>
      <xdr:col>72</xdr:col>
      <xdr:colOff>38100</xdr:colOff>
      <xdr:row>62</xdr:row>
      <xdr:rowOff>5080</xdr:rowOff>
    </xdr:to>
    <xdr:sp macro="" textlink="">
      <xdr:nvSpPr>
        <xdr:cNvPr id="659" name="楕円 658">
          <a:extLst>
            <a:ext uri="{FF2B5EF4-FFF2-40B4-BE49-F238E27FC236}">
              <a16:creationId xmlns:a16="http://schemas.microsoft.com/office/drawing/2014/main" id="{D779D4C9-4122-4808-9BFD-7106E32FBAC9}"/>
            </a:ext>
          </a:extLst>
        </xdr:cNvPr>
        <xdr:cNvSpPr/>
      </xdr:nvSpPr>
      <xdr:spPr>
        <a:xfrm>
          <a:off x="13652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125730</xdr:rowOff>
    </xdr:from>
    <xdr:to>
      <xdr:col>76</xdr:col>
      <xdr:colOff>114300</xdr:colOff>
      <xdr:row>61</xdr:row>
      <xdr:rowOff>146957</xdr:rowOff>
    </xdr:to>
    <xdr:cxnSp macro="">
      <xdr:nvCxnSpPr>
        <xdr:cNvPr id="660" name="直線コネクタ 659">
          <a:extLst>
            <a:ext uri="{FF2B5EF4-FFF2-40B4-BE49-F238E27FC236}">
              <a16:creationId xmlns:a16="http://schemas.microsoft.com/office/drawing/2014/main" id="{919D8B85-ECD9-4906-891C-5B22C0FD0B61}"/>
            </a:ext>
          </a:extLst>
        </xdr:cNvPr>
        <xdr:cNvCxnSpPr/>
      </xdr:nvCxnSpPr>
      <xdr:spPr>
        <a:xfrm>
          <a:off x="13703300" y="1058418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19413</xdr:rowOff>
    </xdr:from>
    <xdr:to>
      <xdr:col>67</xdr:col>
      <xdr:colOff>101600</xdr:colOff>
      <xdr:row>61</xdr:row>
      <xdr:rowOff>121013</xdr:rowOff>
    </xdr:to>
    <xdr:sp macro="" textlink="">
      <xdr:nvSpPr>
        <xdr:cNvPr id="661" name="楕円 660">
          <a:extLst>
            <a:ext uri="{FF2B5EF4-FFF2-40B4-BE49-F238E27FC236}">
              <a16:creationId xmlns:a16="http://schemas.microsoft.com/office/drawing/2014/main" id="{CF69E125-64EF-4DE3-B75E-AB32764D9E8B}"/>
            </a:ext>
          </a:extLst>
        </xdr:cNvPr>
        <xdr:cNvSpPr/>
      </xdr:nvSpPr>
      <xdr:spPr>
        <a:xfrm>
          <a:off x="12763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70213</xdr:rowOff>
    </xdr:from>
    <xdr:to>
      <xdr:col>71</xdr:col>
      <xdr:colOff>177800</xdr:colOff>
      <xdr:row>61</xdr:row>
      <xdr:rowOff>125730</xdr:rowOff>
    </xdr:to>
    <xdr:cxnSp macro="">
      <xdr:nvCxnSpPr>
        <xdr:cNvPr id="662" name="直線コネクタ 661">
          <a:extLst>
            <a:ext uri="{FF2B5EF4-FFF2-40B4-BE49-F238E27FC236}">
              <a16:creationId xmlns:a16="http://schemas.microsoft.com/office/drawing/2014/main" id="{6B7C0774-8599-4243-8E16-A42446C868E3}"/>
            </a:ext>
          </a:extLst>
        </xdr:cNvPr>
        <xdr:cNvCxnSpPr/>
      </xdr:nvCxnSpPr>
      <xdr:spPr>
        <a:xfrm>
          <a:off x="12814300" y="1052866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111414</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DA34A461-D009-4D08-B883-4DEA41EFA7D3}"/>
            </a:ext>
          </a:extLst>
        </xdr:cNvPr>
        <xdr:cNvSpPr txBox="1"/>
      </xdr:nvSpPr>
      <xdr:spPr>
        <a:xfrm>
          <a:off x="152660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BB63F971-F21D-418F-9E78-490DC0F9E6AD}"/>
            </a:ext>
          </a:extLst>
        </xdr:cNvPr>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0CCDC590-7C71-4153-B24F-7A6D2B45C538}"/>
            </a:ext>
          </a:extLst>
        </xdr:cNvPr>
        <xdr:cNvSpPr txBox="1"/>
      </xdr:nvSpPr>
      <xdr:spPr>
        <a:xfrm>
          <a:off x="13500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64061</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216F0703-1133-4999-9B35-CECF202E1FCF}"/>
            </a:ext>
          </a:extLst>
        </xdr:cNvPr>
        <xdr:cNvSpPr txBox="1"/>
      </xdr:nvSpPr>
      <xdr:spPr>
        <a:xfrm>
          <a:off x="126117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69686</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4A334283-7317-4407-8E28-1E2CB33F595D}"/>
            </a:ext>
          </a:extLst>
        </xdr:cNvPr>
        <xdr:cNvSpPr txBox="1"/>
      </xdr:nvSpPr>
      <xdr:spPr>
        <a:xfrm>
          <a:off x="15266044"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17434</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F603ACC8-E52B-41BB-BE38-3C0E057F714F}"/>
            </a:ext>
          </a:extLst>
        </xdr:cNvPr>
        <xdr:cNvSpPr txBox="1"/>
      </xdr:nvSpPr>
      <xdr:spPr>
        <a:xfrm>
          <a:off x="1438974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167657</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0E809BE5-069B-4622-9037-C2B83626F4BB}"/>
            </a:ext>
          </a:extLst>
        </xdr:cNvPr>
        <xdr:cNvSpPr txBox="1"/>
      </xdr:nvSpPr>
      <xdr:spPr>
        <a:xfrm>
          <a:off x="13500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112140</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897998AA-2741-4EB6-8E22-E9CF8DCD0B10}"/>
            </a:ext>
          </a:extLst>
        </xdr:cNvPr>
        <xdr:cNvSpPr txBox="1"/>
      </xdr:nvSpPr>
      <xdr:spPr>
        <a:xfrm>
          <a:off x="12611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8F6875C7-7E31-480E-8316-F9569815005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C9B801EF-902F-4427-90AE-A129C41FB94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DFF3CA60-F347-4A13-8225-D039597B2BC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A3B1FCC3-44AB-4F87-93AD-F09007086F3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D17F05B6-24AC-4D74-B273-6BC2FBFDA39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BCA88B7B-816C-43B5-B2BD-BB927502B6E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8858FB9E-2FD1-46A2-9D3C-21772E590C5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F6FB3B3D-25E9-436B-9DE8-444BF6874BB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518A56F9-9AF3-4CA3-8B18-D5E8A20BB91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E36B2D19-9C53-4C91-A487-1AF5FF8C7A2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1" name="直線コネクタ 680">
          <a:extLst>
            <a:ext uri="{FF2B5EF4-FFF2-40B4-BE49-F238E27FC236}">
              <a16:creationId xmlns:a16="http://schemas.microsoft.com/office/drawing/2014/main" id="{C247EBE9-4091-4A3B-BFD9-B6C9B49794BB}"/>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2" name="テキスト ボックス 681">
          <a:extLst>
            <a:ext uri="{FF2B5EF4-FFF2-40B4-BE49-F238E27FC236}">
              <a16:creationId xmlns:a16="http://schemas.microsoft.com/office/drawing/2014/main" id="{D69E3508-A2BC-4510-9414-5727FB6FCE1D}"/>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3" name="直線コネクタ 682">
          <a:extLst>
            <a:ext uri="{FF2B5EF4-FFF2-40B4-BE49-F238E27FC236}">
              <a16:creationId xmlns:a16="http://schemas.microsoft.com/office/drawing/2014/main" id="{D782CB60-304E-453E-99E2-CF93F207DBD4}"/>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4" name="テキスト ボックス 683">
          <a:extLst>
            <a:ext uri="{FF2B5EF4-FFF2-40B4-BE49-F238E27FC236}">
              <a16:creationId xmlns:a16="http://schemas.microsoft.com/office/drawing/2014/main" id="{BB2DFD61-EC41-4416-965E-95EDF6834DFD}"/>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5" name="直線コネクタ 684">
          <a:extLst>
            <a:ext uri="{FF2B5EF4-FFF2-40B4-BE49-F238E27FC236}">
              <a16:creationId xmlns:a16="http://schemas.microsoft.com/office/drawing/2014/main" id="{79D6F5BD-BB54-442F-B4CF-B34FABA348A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6" name="テキスト ボックス 685">
          <a:extLst>
            <a:ext uri="{FF2B5EF4-FFF2-40B4-BE49-F238E27FC236}">
              <a16:creationId xmlns:a16="http://schemas.microsoft.com/office/drawing/2014/main" id="{BB7ADCE5-CADA-41DC-B0FC-4F51A5F724D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7" name="直線コネクタ 686">
          <a:extLst>
            <a:ext uri="{FF2B5EF4-FFF2-40B4-BE49-F238E27FC236}">
              <a16:creationId xmlns:a16="http://schemas.microsoft.com/office/drawing/2014/main" id="{21C35BF6-682A-4E65-9EAD-3CF6C34248B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8" name="テキスト ボックス 687">
          <a:extLst>
            <a:ext uri="{FF2B5EF4-FFF2-40B4-BE49-F238E27FC236}">
              <a16:creationId xmlns:a16="http://schemas.microsoft.com/office/drawing/2014/main" id="{0EB2ADBD-0B3E-4ADC-8BED-72A66BF6EDCB}"/>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D5B98107-A3CE-4345-BAA6-BBF263E8F78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A3E3AC32-4C6D-44A7-A1C4-37C1E1EBCCD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4D6BA511-B6A3-4CB4-A4FC-081CBDCE662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92" name="直線コネクタ 691">
          <a:extLst>
            <a:ext uri="{FF2B5EF4-FFF2-40B4-BE49-F238E27FC236}">
              <a16:creationId xmlns:a16="http://schemas.microsoft.com/office/drawing/2014/main" id="{098410FB-D1CB-4344-AB73-3ED90E577704}"/>
            </a:ext>
          </a:extLst>
        </xdr:cNvPr>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137A992F-EB81-4A8B-A5C1-9A96AAF592F3}"/>
            </a:ext>
          </a:extLst>
        </xdr:cNvPr>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94" name="直線コネクタ 693">
          <a:extLst>
            <a:ext uri="{FF2B5EF4-FFF2-40B4-BE49-F238E27FC236}">
              <a16:creationId xmlns:a16="http://schemas.microsoft.com/office/drawing/2014/main" id="{2D0F6471-CC8A-475C-B433-AC7A6C44C6B3}"/>
            </a:ext>
          </a:extLst>
        </xdr:cNvPr>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88E7AD98-20E0-467C-880F-669D8482B419}"/>
            </a:ext>
          </a:extLst>
        </xdr:cNvPr>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96" name="直線コネクタ 695">
          <a:extLst>
            <a:ext uri="{FF2B5EF4-FFF2-40B4-BE49-F238E27FC236}">
              <a16:creationId xmlns:a16="http://schemas.microsoft.com/office/drawing/2014/main" id="{05FAB1B8-25C1-455B-8244-1D2948A8678B}"/>
            </a:ext>
          </a:extLst>
        </xdr:cNvPr>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00DD8726-C9C5-451E-81BD-5244BA013DC7}"/>
            </a:ext>
          </a:extLst>
        </xdr:cNvPr>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8" name="フローチャート: 判断 697">
          <a:extLst>
            <a:ext uri="{FF2B5EF4-FFF2-40B4-BE49-F238E27FC236}">
              <a16:creationId xmlns:a16="http://schemas.microsoft.com/office/drawing/2014/main" id="{C58E403A-B2F4-4D55-B8E8-5A827771A5DF}"/>
            </a:ext>
          </a:extLst>
        </xdr:cNvPr>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699" name="フローチャート: 判断 698">
          <a:extLst>
            <a:ext uri="{FF2B5EF4-FFF2-40B4-BE49-F238E27FC236}">
              <a16:creationId xmlns:a16="http://schemas.microsoft.com/office/drawing/2014/main" id="{86C0A417-862E-426A-8F15-5AFF4AA5FE5D}"/>
            </a:ext>
          </a:extLst>
        </xdr:cNvPr>
        <xdr:cNvSpPr/>
      </xdr:nvSpPr>
      <xdr:spPr>
        <a:xfrm>
          <a:off x="21272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700" name="フローチャート: 判断 699">
          <a:extLst>
            <a:ext uri="{FF2B5EF4-FFF2-40B4-BE49-F238E27FC236}">
              <a16:creationId xmlns:a16="http://schemas.microsoft.com/office/drawing/2014/main" id="{202EBB17-3ECC-46D9-8858-360C6048B243}"/>
            </a:ext>
          </a:extLst>
        </xdr:cNvPr>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701" name="フローチャート: 判断 700">
          <a:extLst>
            <a:ext uri="{FF2B5EF4-FFF2-40B4-BE49-F238E27FC236}">
              <a16:creationId xmlns:a16="http://schemas.microsoft.com/office/drawing/2014/main" id="{EA01A8C3-FAFD-459D-8A8E-1761067BFBC2}"/>
            </a:ext>
          </a:extLst>
        </xdr:cNvPr>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702" name="フローチャート: 判断 701">
          <a:extLst>
            <a:ext uri="{FF2B5EF4-FFF2-40B4-BE49-F238E27FC236}">
              <a16:creationId xmlns:a16="http://schemas.microsoft.com/office/drawing/2014/main" id="{CAE2C75B-BC14-4F15-AAB7-28BDAF4813B2}"/>
            </a:ext>
          </a:extLst>
        </xdr:cNvPr>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838C9035-3F71-4B67-B014-5349F42C122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81B12945-D5C1-4E96-A6B9-21674A7C740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F85A3610-FDCA-41C2-82C7-8A5F3F68545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CF07F061-EB62-4FEF-98A7-BD784B5BE14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8B0031E1-2BF1-4B48-A5B4-A48BAA14A5C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29210</xdr:rowOff>
    </xdr:from>
    <xdr:to>
      <xdr:col>116</xdr:col>
      <xdr:colOff>114300</xdr:colOff>
      <xdr:row>63</xdr:row>
      <xdr:rowOff>130810</xdr:rowOff>
    </xdr:to>
    <xdr:sp macro="" textlink="">
      <xdr:nvSpPr>
        <xdr:cNvPr id="708" name="楕円 707">
          <a:extLst>
            <a:ext uri="{FF2B5EF4-FFF2-40B4-BE49-F238E27FC236}">
              <a16:creationId xmlns:a16="http://schemas.microsoft.com/office/drawing/2014/main" id="{55F4E8EB-C00F-4017-AEE1-65A540334525}"/>
            </a:ext>
          </a:extLst>
        </xdr:cNvPr>
        <xdr:cNvSpPr/>
      </xdr:nvSpPr>
      <xdr:spPr>
        <a:xfrm>
          <a:off x="22110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115587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DA5AFC2C-847A-4D9B-9962-B6DFC5656F69}"/>
            </a:ext>
          </a:extLst>
        </xdr:cNvPr>
        <xdr:cNvSpPr txBox="1"/>
      </xdr:nvSpPr>
      <xdr:spPr>
        <a:xfrm>
          <a:off x="22199600" y="1074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29210</xdr:rowOff>
    </xdr:from>
    <xdr:to>
      <xdr:col>112</xdr:col>
      <xdr:colOff>38100</xdr:colOff>
      <xdr:row>63</xdr:row>
      <xdr:rowOff>130810</xdr:rowOff>
    </xdr:to>
    <xdr:sp macro="" textlink="">
      <xdr:nvSpPr>
        <xdr:cNvPr id="710" name="楕円 709">
          <a:extLst>
            <a:ext uri="{FF2B5EF4-FFF2-40B4-BE49-F238E27FC236}">
              <a16:creationId xmlns:a16="http://schemas.microsoft.com/office/drawing/2014/main" id="{FA6790CA-DE8F-4F7F-9F61-38B94DBCC017}"/>
            </a:ext>
          </a:extLst>
        </xdr:cNvPr>
        <xdr:cNvSpPr/>
      </xdr:nvSpPr>
      <xdr:spPr>
        <a:xfrm>
          <a:off x="2127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80010</xdr:rowOff>
    </xdr:from>
    <xdr:to>
      <xdr:col>116</xdr:col>
      <xdr:colOff>63500</xdr:colOff>
      <xdr:row>63</xdr:row>
      <xdr:rowOff>80010</xdr:rowOff>
    </xdr:to>
    <xdr:cxnSp macro="">
      <xdr:nvCxnSpPr>
        <xdr:cNvPr id="711" name="直線コネクタ 710">
          <a:extLst>
            <a:ext uri="{FF2B5EF4-FFF2-40B4-BE49-F238E27FC236}">
              <a16:creationId xmlns:a16="http://schemas.microsoft.com/office/drawing/2014/main" id="{11D0C65B-F215-4C88-8EBB-A7DE6D74F9EA}"/>
            </a:ext>
          </a:extLst>
        </xdr:cNvPr>
        <xdr:cNvCxnSpPr/>
      </xdr:nvCxnSpPr>
      <xdr:spPr>
        <a:xfrm>
          <a:off x="21323300" y="10881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29210</xdr:rowOff>
    </xdr:from>
    <xdr:to>
      <xdr:col>107</xdr:col>
      <xdr:colOff>101600</xdr:colOff>
      <xdr:row>63</xdr:row>
      <xdr:rowOff>130810</xdr:rowOff>
    </xdr:to>
    <xdr:sp macro="" textlink="">
      <xdr:nvSpPr>
        <xdr:cNvPr id="712" name="楕円 711">
          <a:extLst>
            <a:ext uri="{FF2B5EF4-FFF2-40B4-BE49-F238E27FC236}">
              <a16:creationId xmlns:a16="http://schemas.microsoft.com/office/drawing/2014/main" id="{9F2C72DC-C335-47EF-A117-4F57A071C0D0}"/>
            </a:ext>
          </a:extLst>
        </xdr:cNvPr>
        <xdr:cNvSpPr/>
      </xdr:nvSpPr>
      <xdr:spPr>
        <a:xfrm>
          <a:off x="20383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80010</xdr:rowOff>
    </xdr:from>
    <xdr:to>
      <xdr:col>111</xdr:col>
      <xdr:colOff>177800</xdr:colOff>
      <xdr:row>63</xdr:row>
      <xdr:rowOff>80010</xdr:rowOff>
    </xdr:to>
    <xdr:cxnSp macro="">
      <xdr:nvCxnSpPr>
        <xdr:cNvPr id="713" name="直線コネクタ 712">
          <a:extLst>
            <a:ext uri="{FF2B5EF4-FFF2-40B4-BE49-F238E27FC236}">
              <a16:creationId xmlns:a16="http://schemas.microsoft.com/office/drawing/2014/main" id="{A3B49C0A-86DE-4128-B940-CFF529182006}"/>
            </a:ext>
          </a:extLst>
        </xdr:cNvPr>
        <xdr:cNvCxnSpPr/>
      </xdr:nvCxnSpPr>
      <xdr:spPr>
        <a:xfrm>
          <a:off x="20434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29210</xdr:rowOff>
    </xdr:from>
    <xdr:to>
      <xdr:col>102</xdr:col>
      <xdr:colOff>165100</xdr:colOff>
      <xdr:row>63</xdr:row>
      <xdr:rowOff>130810</xdr:rowOff>
    </xdr:to>
    <xdr:sp macro="" textlink="">
      <xdr:nvSpPr>
        <xdr:cNvPr id="714" name="楕円 713">
          <a:extLst>
            <a:ext uri="{FF2B5EF4-FFF2-40B4-BE49-F238E27FC236}">
              <a16:creationId xmlns:a16="http://schemas.microsoft.com/office/drawing/2014/main" id="{5B460E00-EBC7-409A-A9BF-4680F702EBEF}"/>
            </a:ext>
          </a:extLst>
        </xdr:cNvPr>
        <xdr:cNvSpPr/>
      </xdr:nvSpPr>
      <xdr:spPr>
        <a:xfrm>
          <a:off x="19494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80010</xdr:rowOff>
    </xdr:from>
    <xdr:to>
      <xdr:col>107</xdr:col>
      <xdr:colOff>50800</xdr:colOff>
      <xdr:row>63</xdr:row>
      <xdr:rowOff>80010</xdr:rowOff>
    </xdr:to>
    <xdr:cxnSp macro="">
      <xdr:nvCxnSpPr>
        <xdr:cNvPr id="715" name="直線コネクタ 714">
          <a:extLst>
            <a:ext uri="{FF2B5EF4-FFF2-40B4-BE49-F238E27FC236}">
              <a16:creationId xmlns:a16="http://schemas.microsoft.com/office/drawing/2014/main" id="{76704B65-91DC-4A62-8A83-D8C0DC481F01}"/>
            </a:ext>
          </a:extLst>
        </xdr:cNvPr>
        <xdr:cNvCxnSpPr/>
      </xdr:nvCxnSpPr>
      <xdr:spPr>
        <a:xfrm>
          <a:off x="19545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29210</xdr:rowOff>
    </xdr:from>
    <xdr:to>
      <xdr:col>98</xdr:col>
      <xdr:colOff>38100</xdr:colOff>
      <xdr:row>63</xdr:row>
      <xdr:rowOff>130810</xdr:rowOff>
    </xdr:to>
    <xdr:sp macro="" textlink="">
      <xdr:nvSpPr>
        <xdr:cNvPr id="716" name="楕円 715">
          <a:extLst>
            <a:ext uri="{FF2B5EF4-FFF2-40B4-BE49-F238E27FC236}">
              <a16:creationId xmlns:a16="http://schemas.microsoft.com/office/drawing/2014/main" id="{0202F1C8-BCB0-46BB-B9B0-5E758DEDB9D7}"/>
            </a:ext>
          </a:extLst>
        </xdr:cNvPr>
        <xdr:cNvSpPr/>
      </xdr:nvSpPr>
      <xdr:spPr>
        <a:xfrm>
          <a:off x="18605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80010</xdr:rowOff>
    </xdr:from>
    <xdr:to>
      <xdr:col>102</xdr:col>
      <xdr:colOff>114300</xdr:colOff>
      <xdr:row>63</xdr:row>
      <xdr:rowOff>80010</xdr:rowOff>
    </xdr:to>
    <xdr:cxnSp macro="">
      <xdr:nvCxnSpPr>
        <xdr:cNvPr id="717" name="直線コネクタ 716">
          <a:extLst>
            <a:ext uri="{FF2B5EF4-FFF2-40B4-BE49-F238E27FC236}">
              <a16:creationId xmlns:a16="http://schemas.microsoft.com/office/drawing/2014/main" id="{285D060C-B9D7-44E4-AF59-5B26426B5286}"/>
            </a:ext>
          </a:extLst>
        </xdr:cNvPr>
        <xdr:cNvCxnSpPr/>
      </xdr:nvCxnSpPr>
      <xdr:spPr>
        <a:xfrm>
          <a:off x="18656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44467</xdr:rowOff>
    </xdr:from>
    <xdr:ext cx="469744" cy="259045"/>
    <xdr:sp macro="" textlink="">
      <xdr:nvSpPr>
        <xdr:cNvPr id="718" name="n_1aveValue【保健センター・保健所】&#10;一人当たり面積">
          <a:extLst>
            <a:ext uri="{FF2B5EF4-FFF2-40B4-BE49-F238E27FC236}">
              <a16:creationId xmlns:a16="http://schemas.microsoft.com/office/drawing/2014/main" id="{0FD9742D-9F1D-4F68-9577-0848008CCBD7}"/>
            </a:ext>
          </a:extLst>
        </xdr:cNvPr>
        <xdr:cNvSpPr txBox="1"/>
      </xdr:nvSpPr>
      <xdr:spPr>
        <a:xfrm>
          <a:off x="21075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719" name="n_2aveValue【保健センター・保健所】&#10;一人当たり面積">
          <a:extLst>
            <a:ext uri="{FF2B5EF4-FFF2-40B4-BE49-F238E27FC236}">
              <a16:creationId xmlns:a16="http://schemas.microsoft.com/office/drawing/2014/main" id="{ABAC82FA-D999-4C37-9293-D9507F5D4B2F}"/>
            </a:ext>
          </a:extLst>
        </xdr:cNvPr>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720" name="n_3aveValue【保健センター・保健所】&#10;一人当たり面積">
          <a:extLst>
            <a:ext uri="{FF2B5EF4-FFF2-40B4-BE49-F238E27FC236}">
              <a16:creationId xmlns:a16="http://schemas.microsoft.com/office/drawing/2014/main" id="{4D3F8E48-03BA-4C43-BF12-2519868C23E0}"/>
            </a:ext>
          </a:extLst>
        </xdr:cNvPr>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721" name="n_4aveValue【保健センター・保健所】&#10;一人当たり面積">
          <a:extLst>
            <a:ext uri="{FF2B5EF4-FFF2-40B4-BE49-F238E27FC236}">
              <a16:creationId xmlns:a16="http://schemas.microsoft.com/office/drawing/2014/main" id="{0390DDA0-9FE9-4D0B-886A-E57FECC9F2C1}"/>
            </a:ext>
          </a:extLst>
        </xdr:cNvPr>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121937</xdr:rowOff>
    </xdr:from>
    <xdr:ext cx="469744" cy="259045"/>
    <xdr:sp macro="" textlink="">
      <xdr:nvSpPr>
        <xdr:cNvPr id="722" name="n_1mainValue【保健センター・保健所】&#10;一人当たり面積">
          <a:extLst>
            <a:ext uri="{FF2B5EF4-FFF2-40B4-BE49-F238E27FC236}">
              <a16:creationId xmlns:a16="http://schemas.microsoft.com/office/drawing/2014/main" id="{A774FF6B-0893-4898-A0B0-0ABDBE6FD0C8}"/>
            </a:ext>
          </a:extLst>
        </xdr:cNvPr>
        <xdr:cNvSpPr txBox="1"/>
      </xdr:nvSpPr>
      <xdr:spPr>
        <a:xfrm>
          <a:off x="210757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723" name="n_2mainValue【保健センター・保健所】&#10;一人当たり面積">
          <a:extLst>
            <a:ext uri="{FF2B5EF4-FFF2-40B4-BE49-F238E27FC236}">
              <a16:creationId xmlns:a16="http://schemas.microsoft.com/office/drawing/2014/main" id="{0C7DF89D-01EB-4A4A-8BD2-04D3743AB0BE}"/>
            </a:ext>
          </a:extLst>
        </xdr:cNvPr>
        <xdr:cNvSpPr txBox="1"/>
      </xdr:nvSpPr>
      <xdr:spPr>
        <a:xfrm>
          <a:off x="20199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121937</xdr:rowOff>
    </xdr:from>
    <xdr:ext cx="469744" cy="259045"/>
    <xdr:sp macro="" textlink="">
      <xdr:nvSpPr>
        <xdr:cNvPr id="724" name="n_3mainValue【保健センター・保健所】&#10;一人当たり面積">
          <a:extLst>
            <a:ext uri="{FF2B5EF4-FFF2-40B4-BE49-F238E27FC236}">
              <a16:creationId xmlns:a16="http://schemas.microsoft.com/office/drawing/2014/main" id="{4C4E09F4-4BD3-47C4-A6A9-A1867664950E}"/>
            </a:ext>
          </a:extLst>
        </xdr:cNvPr>
        <xdr:cNvSpPr txBox="1"/>
      </xdr:nvSpPr>
      <xdr:spPr>
        <a:xfrm>
          <a:off x="19310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121937</xdr:rowOff>
    </xdr:from>
    <xdr:ext cx="469744" cy="259045"/>
    <xdr:sp macro="" textlink="">
      <xdr:nvSpPr>
        <xdr:cNvPr id="725" name="n_4mainValue【保健センター・保健所】&#10;一人当たり面積">
          <a:extLst>
            <a:ext uri="{FF2B5EF4-FFF2-40B4-BE49-F238E27FC236}">
              <a16:creationId xmlns:a16="http://schemas.microsoft.com/office/drawing/2014/main" id="{DD855746-ABA2-4414-9400-64CAFD9BC78A}"/>
            </a:ext>
          </a:extLst>
        </xdr:cNvPr>
        <xdr:cNvSpPr txBox="1"/>
      </xdr:nvSpPr>
      <xdr:spPr>
        <a:xfrm>
          <a:off x="18421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15AEB97C-419C-48A8-B5F7-BE01C5E53BE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0E60E5C2-42EB-41C3-B47F-4895AAFF1AF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CE661950-B21B-4E12-8948-653E3753A20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0C7DAB36-D3A3-4CBB-A87A-36DB7367F37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E71ECA18-8E89-45ED-A542-A22BF2B4698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231243AE-BCCA-4C8B-BEE9-E034464C9CA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37CAE878-EEA2-4816-A26F-56BD63670BE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A634A28C-20C1-4FBB-8774-360D22C7945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F102B936-D8F0-4F35-BB0B-9AF5F096FB0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8CD606F8-E82F-48E5-A6E0-EF6E1F5EC28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89068E3D-18C0-4EC0-A9BC-E0C1B289899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a:extLst>
            <a:ext uri="{FF2B5EF4-FFF2-40B4-BE49-F238E27FC236}">
              <a16:creationId xmlns:a16="http://schemas.microsoft.com/office/drawing/2014/main" id="{BDCD4BB8-3E0A-4773-8E56-5A1EA43E687D}"/>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a:extLst>
            <a:ext uri="{FF2B5EF4-FFF2-40B4-BE49-F238E27FC236}">
              <a16:creationId xmlns:a16="http://schemas.microsoft.com/office/drawing/2014/main" id="{1A9EA7C4-00D1-48EC-BE93-BE62113514F6}"/>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a:extLst>
            <a:ext uri="{FF2B5EF4-FFF2-40B4-BE49-F238E27FC236}">
              <a16:creationId xmlns:a16="http://schemas.microsoft.com/office/drawing/2014/main" id="{B0487109-6914-4399-9760-1CB88103492A}"/>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a:extLst>
            <a:ext uri="{FF2B5EF4-FFF2-40B4-BE49-F238E27FC236}">
              <a16:creationId xmlns:a16="http://schemas.microsoft.com/office/drawing/2014/main" id="{60AA3647-0E0D-47EF-9417-13FA5EE012EA}"/>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a:extLst>
            <a:ext uri="{FF2B5EF4-FFF2-40B4-BE49-F238E27FC236}">
              <a16:creationId xmlns:a16="http://schemas.microsoft.com/office/drawing/2014/main" id="{F837FB9E-9EC0-418E-B773-18B92817E12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a:extLst>
            <a:ext uri="{FF2B5EF4-FFF2-40B4-BE49-F238E27FC236}">
              <a16:creationId xmlns:a16="http://schemas.microsoft.com/office/drawing/2014/main" id="{6B5DFF83-926B-4A0A-A266-F380E2CDF024}"/>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a:extLst>
            <a:ext uri="{FF2B5EF4-FFF2-40B4-BE49-F238E27FC236}">
              <a16:creationId xmlns:a16="http://schemas.microsoft.com/office/drawing/2014/main" id="{130DE623-9D43-4B27-A018-FE9EB1F7E8C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a:extLst>
            <a:ext uri="{FF2B5EF4-FFF2-40B4-BE49-F238E27FC236}">
              <a16:creationId xmlns:a16="http://schemas.microsoft.com/office/drawing/2014/main" id="{9C5A7E1E-463E-4641-A0A8-BB9133B8B3BF}"/>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a:extLst>
            <a:ext uri="{FF2B5EF4-FFF2-40B4-BE49-F238E27FC236}">
              <a16:creationId xmlns:a16="http://schemas.microsoft.com/office/drawing/2014/main" id="{E276E2A8-1C56-4672-BEBB-86C4E67EDE2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6" name="テキスト ボックス 745">
          <a:extLst>
            <a:ext uri="{FF2B5EF4-FFF2-40B4-BE49-F238E27FC236}">
              <a16:creationId xmlns:a16="http://schemas.microsoft.com/office/drawing/2014/main" id="{4AEA271E-F4E2-483A-A63E-322B5B0BDC75}"/>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EC9EAC20-9A78-4E49-A995-7E79E6B50EB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a:extLst>
            <a:ext uri="{FF2B5EF4-FFF2-40B4-BE49-F238E27FC236}">
              <a16:creationId xmlns:a16="http://schemas.microsoft.com/office/drawing/2014/main" id="{C38DF8E2-47DF-4DA1-AECD-EA060BDDF51C}"/>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B2E030DE-5261-4846-905E-7E18DD2A928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59055</xdr:rowOff>
    </xdr:from>
    <xdr:to>
      <xdr:col>85</xdr:col>
      <xdr:colOff>126364</xdr:colOff>
      <xdr:row>85</xdr:row>
      <xdr:rowOff>154305</xdr:rowOff>
    </xdr:to>
    <xdr:cxnSp macro="">
      <xdr:nvCxnSpPr>
        <xdr:cNvPr id="750" name="直線コネクタ 749">
          <a:extLst>
            <a:ext uri="{FF2B5EF4-FFF2-40B4-BE49-F238E27FC236}">
              <a16:creationId xmlns:a16="http://schemas.microsoft.com/office/drawing/2014/main" id="{29B8B169-3D4F-4DA7-9EEC-394F05672197}"/>
            </a:ext>
          </a:extLst>
        </xdr:cNvPr>
        <xdr:cNvCxnSpPr/>
      </xdr:nvCxnSpPr>
      <xdr:spPr>
        <a:xfrm flipV="1">
          <a:off x="16318864" y="1343215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158132</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EB9EDDCC-7B55-4D8E-B7F8-FE866642F2E3}"/>
            </a:ext>
          </a:extLst>
        </xdr:cNvPr>
        <xdr:cNvSpPr txBox="1"/>
      </xdr:nvSpPr>
      <xdr:spPr>
        <a:xfrm>
          <a:off x="16357600" y="1473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154305</xdr:rowOff>
    </xdr:from>
    <xdr:to>
      <xdr:col>86</xdr:col>
      <xdr:colOff>25400</xdr:colOff>
      <xdr:row>85</xdr:row>
      <xdr:rowOff>154305</xdr:rowOff>
    </xdr:to>
    <xdr:cxnSp macro="">
      <xdr:nvCxnSpPr>
        <xdr:cNvPr id="752" name="直線コネクタ 751">
          <a:extLst>
            <a:ext uri="{FF2B5EF4-FFF2-40B4-BE49-F238E27FC236}">
              <a16:creationId xmlns:a16="http://schemas.microsoft.com/office/drawing/2014/main" id="{33DB39E9-BBEB-4AAB-A793-1AA04EF13792}"/>
            </a:ext>
          </a:extLst>
        </xdr:cNvPr>
        <xdr:cNvCxnSpPr/>
      </xdr:nvCxnSpPr>
      <xdr:spPr>
        <a:xfrm>
          <a:off x="16230600" y="1472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5732</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E8CD1737-13EC-426F-BFEF-4D8754D7B5C7}"/>
            </a:ext>
          </a:extLst>
        </xdr:cNvPr>
        <xdr:cNvSpPr txBox="1"/>
      </xdr:nvSpPr>
      <xdr:spPr>
        <a:xfrm>
          <a:off x="16357600" y="1320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59055</xdr:rowOff>
    </xdr:from>
    <xdr:to>
      <xdr:col>86</xdr:col>
      <xdr:colOff>25400</xdr:colOff>
      <xdr:row>78</xdr:row>
      <xdr:rowOff>59055</xdr:rowOff>
    </xdr:to>
    <xdr:cxnSp macro="">
      <xdr:nvCxnSpPr>
        <xdr:cNvPr id="754" name="直線コネクタ 753">
          <a:extLst>
            <a:ext uri="{FF2B5EF4-FFF2-40B4-BE49-F238E27FC236}">
              <a16:creationId xmlns:a16="http://schemas.microsoft.com/office/drawing/2014/main" id="{39DEDA0B-2788-46CD-90C3-EE067313EB8C}"/>
            </a:ext>
          </a:extLst>
        </xdr:cNvPr>
        <xdr:cNvCxnSpPr/>
      </xdr:nvCxnSpPr>
      <xdr:spPr>
        <a:xfrm>
          <a:off x="16230600" y="1343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151147</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FAE71CB8-112A-4407-92A4-707AE80B6D4B}"/>
            </a:ext>
          </a:extLst>
        </xdr:cNvPr>
        <xdr:cNvSpPr txBox="1"/>
      </xdr:nvSpPr>
      <xdr:spPr>
        <a:xfrm>
          <a:off x="1635760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128270</xdr:rowOff>
    </xdr:from>
    <xdr:to>
      <xdr:col>85</xdr:col>
      <xdr:colOff>177800</xdr:colOff>
      <xdr:row>82</xdr:row>
      <xdr:rowOff>58420</xdr:rowOff>
    </xdr:to>
    <xdr:sp macro="" textlink="">
      <xdr:nvSpPr>
        <xdr:cNvPr id="756" name="フローチャート: 判断 755">
          <a:extLst>
            <a:ext uri="{FF2B5EF4-FFF2-40B4-BE49-F238E27FC236}">
              <a16:creationId xmlns:a16="http://schemas.microsoft.com/office/drawing/2014/main" id="{B99C40C2-BEA7-4B36-BA49-682F3B4AD21F}"/>
            </a:ext>
          </a:extLst>
        </xdr:cNvPr>
        <xdr:cNvSpPr/>
      </xdr:nvSpPr>
      <xdr:spPr>
        <a:xfrm>
          <a:off x="16268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757" name="フローチャート: 判断 756">
          <a:extLst>
            <a:ext uri="{FF2B5EF4-FFF2-40B4-BE49-F238E27FC236}">
              <a16:creationId xmlns:a16="http://schemas.microsoft.com/office/drawing/2014/main" id="{00D3663C-6BEE-4C18-82EF-6207773917EA}"/>
            </a:ext>
          </a:extLst>
        </xdr:cNvPr>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114936</xdr:rowOff>
    </xdr:from>
    <xdr:to>
      <xdr:col>76</xdr:col>
      <xdr:colOff>165100</xdr:colOff>
      <xdr:row>82</xdr:row>
      <xdr:rowOff>45086</xdr:rowOff>
    </xdr:to>
    <xdr:sp macro="" textlink="">
      <xdr:nvSpPr>
        <xdr:cNvPr id="758" name="フローチャート: 判断 757">
          <a:extLst>
            <a:ext uri="{FF2B5EF4-FFF2-40B4-BE49-F238E27FC236}">
              <a16:creationId xmlns:a16="http://schemas.microsoft.com/office/drawing/2014/main" id="{61FC461A-CB08-4CE3-B388-B80B6A11D5F0}"/>
            </a:ext>
          </a:extLst>
        </xdr:cNvPr>
        <xdr:cNvSpPr/>
      </xdr:nvSpPr>
      <xdr:spPr>
        <a:xfrm>
          <a:off x="14541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122555</xdr:rowOff>
    </xdr:from>
    <xdr:to>
      <xdr:col>72</xdr:col>
      <xdr:colOff>38100</xdr:colOff>
      <xdr:row>82</xdr:row>
      <xdr:rowOff>52705</xdr:rowOff>
    </xdr:to>
    <xdr:sp macro="" textlink="">
      <xdr:nvSpPr>
        <xdr:cNvPr id="759" name="フローチャート: 判断 758">
          <a:extLst>
            <a:ext uri="{FF2B5EF4-FFF2-40B4-BE49-F238E27FC236}">
              <a16:creationId xmlns:a16="http://schemas.microsoft.com/office/drawing/2014/main" id="{C49D1133-128C-488A-8BAD-10377B8FCB57}"/>
            </a:ext>
          </a:extLst>
        </xdr:cNvPr>
        <xdr:cNvSpPr/>
      </xdr:nvSpPr>
      <xdr:spPr>
        <a:xfrm>
          <a:off x="13652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124461</xdr:rowOff>
    </xdr:from>
    <xdr:to>
      <xdr:col>67</xdr:col>
      <xdr:colOff>101600</xdr:colOff>
      <xdr:row>82</xdr:row>
      <xdr:rowOff>54611</xdr:rowOff>
    </xdr:to>
    <xdr:sp macro="" textlink="">
      <xdr:nvSpPr>
        <xdr:cNvPr id="760" name="フローチャート: 判断 759">
          <a:extLst>
            <a:ext uri="{FF2B5EF4-FFF2-40B4-BE49-F238E27FC236}">
              <a16:creationId xmlns:a16="http://schemas.microsoft.com/office/drawing/2014/main" id="{699D2793-A469-41E7-813E-D6C577B3F593}"/>
            </a:ext>
          </a:extLst>
        </xdr:cNvPr>
        <xdr:cNvSpPr/>
      </xdr:nvSpPr>
      <xdr:spPr>
        <a:xfrm>
          <a:off x="12763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C231C9C0-BFAB-42F3-92E7-46616BAE570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1D68324-99F4-48BF-996B-28423CD6290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DFBF6FF-4466-44E5-82C6-8950F23AC63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A4899EF5-CDD0-449C-B937-F64BBED68AB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81A9F314-89CA-41B8-8F11-5FB469A23B9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164464</xdr:rowOff>
    </xdr:from>
    <xdr:to>
      <xdr:col>85</xdr:col>
      <xdr:colOff>177800</xdr:colOff>
      <xdr:row>82</xdr:row>
      <xdr:rowOff>94614</xdr:rowOff>
    </xdr:to>
    <xdr:sp macro="" textlink="">
      <xdr:nvSpPr>
        <xdr:cNvPr id="766" name="楕円 765">
          <a:extLst>
            <a:ext uri="{FF2B5EF4-FFF2-40B4-BE49-F238E27FC236}">
              <a16:creationId xmlns:a16="http://schemas.microsoft.com/office/drawing/2014/main" id="{97D17421-3E6B-4808-AB04-0AFCBDDF8A7A}"/>
            </a:ext>
          </a:extLst>
        </xdr:cNvPr>
        <xdr:cNvSpPr/>
      </xdr:nvSpPr>
      <xdr:spPr>
        <a:xfrm>
          <a:off x="162687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142891</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337A3BC6-ED5E-4AF6-85FC-B05918E0F262}"/>
            </a:ext>
          </a:extLst>
        </xdr:cNvPr>
        <xdr:cNvSpPr txBox="1"/>
      </xdr:nvSpPr>
      <xdr:spPr>
        <a:xfrm>
          <a:off x="16357600"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116839</xdr:rowOff>
    </xdr:from>
    <xdr:to>
      <xdr:col>81</xdr:col>
      <xdr:colOff>101600</xdr:colOff>
      <xdr:row>82</xdr:row>
      <xdr:rowOff>46989</xdr:rowOff>
    </xdr:to>
    <xdr:sp macro="" textlink="">
      <xdr:nvSpPr>
        <xdr:cNvPr id="768" name="楕円 767">
          <a:extLst>
            <a:ext uri="{FF2B5EF4-FFF2-40B4-BE49-F238E27FC236}">
              <a16:creationId xmlns:a16="http://schemas.microsoft.com/office/drawing/2014/main" id="{9D06311D-7AF5-471B-89E9-64002E4EE390}"/>
            </a:ext>
          </a:extLst>
        </xdr:cNvPr>
        <xdr:cNvSpPr/>
      </xdr:nvSpPr>
      <xdr:spPr>
        <a:xfrm>
          <a:off x="15430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167639</xdr:rowOff>
    </xdr:from>
    <xdr:to>
      <xdr:col>85</xdr:col>
      <xdr:colOff>127000</xdr:colOff>
      <xdr:row>82</xdr:row>
      <xdr:rowOff>43814</xdr:rowOff>
    </xdr:to>
    <xdr:cxnSp macro="">
      <xdr:nvCxnSpPr>
        <xdr:cNvPr id="769" name="直線コネクタ 768">
          <a:extLst>
            <a:ext uri="{FF2B5EF4-FFF2-40B4-BE49-F238E27FC236}">
              <a16:creationId xmlns:a16="http://schemas.microsoft.com/office/drawing/2014/main" id="{85A43530-2C7E-4839-BDC1-BE4303210FCC}"/>
            </a:ext>
          </a:extLst>
        </xdr:cNvPr>
        <xdr:cNvCxnSpPr/>
      </xdr:nvCxnSpPr>
      <xdr:spPr>
        <a:xfrm>
          <a:off x="15481300" y="14055089"/>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73025</xdr:rowOff>
    </xdr:from>
    <xdr:to>
      <xdr:col>76</xdr:col>
      <xdr:colOff>165100</xdr:colOff>
      <xdr:row>82</xdr:row>
      <xdr:rowOff>3175</xdr:rowOff>
    </xdr:to>
    <xdr:sp macro="" textlink="">
      <xdr:nvSpPr>
        <xdr:cNvPr id="770" name="楕円 769">
          <a:extLst>
            <a:ext uri="{FF2B5EF4-FFF2-40B4-BE49-F238E27FC236}">
              <a16:creationId xmlns:a16="http://schemas.microsoft.com/office/drawing/2014/main" id="{F683717C-6F77-479C-BA9B-231E88A26207}"/>
            </a:ext>
          </a:extLst>
        </xdr:cNvPr>
        <xdr:cNvSpPr/>
      </xdr:nvSpPr>
      <xdr:spPr>
        <a:xfrm>
          <a:off x="14541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123825</xdr:rowOff>
    </xdr:from>
    <xdr:to>
      <xdr:col>81</xdr:col>
      <xdr:colOff>50800</xdr:colOff>
      <xdr:row>81</xdr:row>
      <xdr:rowOff>167639</xdr:rowOff>
    </xdr:to>
    <xdr:cxnSp macro="">
      <xdr:nvCxnSpPr>
        <xdr:cNvPr id="771" name="直線コネクタ 770">
          <a:extLst>
            <a:ext uri="{FF2B5EF4-FFF2-40B4-BE49-F238E27FC236}">
              <a16:creationId xmlns:a16="http://schemas.microsoft.com/office/drawing/2014/main" id="{88DBB3A1-23A4-415B-8CD2-401589481473}"/>
            </a:ext>
          </a:extLst>
        </xdr:cNvPr>
        <xdr:cNvCxnSpPr/>
      </xdr:nvCxnSpPr>
      <xdr:spPr>
        <a:xfrm>
          <a:off x="14592300" y="1401127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88264</xdr:rowOff>
    </xdr:from>
    <xdr:to>
      <xdr:col>72</xdr:col>
      <xdr:colOff>38100</xdr:colOff>
      <xdr:row>82</xdr:row>
      <xdr:rowOff>18414</xdr:rowOff>
    </xdr:to>
    <xdr:sp macro="" textlink="">
      <xdr:nvSpPr>
        <xdr:cNvPr id="772" name="楕円 771">
          <a:extLst>
            <a:ext uri="{FF2B5EF4-FFF2-40B4-BE49-F238E27FC236}">
              <a16:creationId xmlns:a16="http://schemas.microsoft.com/office/drawing/2014/main" id="{DB0AB588-9B94-429C-82BB-6390BDDCA421}"/>
            </a:ext>
          </a:extLst>
        </xdr:cNvPr>
        <xdr:cNvSpPr/>
      </xdr:nvSpPr>
      <xdr:spPr>
        <a:xfrm>
          <a:off x="136525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123825</xdr:rowOff>
    </xdr:from>
    <xdr:to>
      <xdr:col>76</xdr:col>
      <xdr:colOff>114300</xdr:colOff>
      <xdr:row>81</xdr:row>
      <xdr:rowOff>139064</xdr:rowOff>
    </xdr:to>
    <xdr:cxnSp macro="">
      <xdr:nvCxnSpPr>
        <xdr:cNvPr id="773" name="直線コネクタ 772">
          <a:extLst>
            <a:ext uri="{FF2B5EF4-FFF2-40B4-BE49-F238E27FC236}">
              <a16:creationId xmlns:a16="http://schemas.microsoft.com/office/drawing/2014/main" id="{EE6B4B7C-47BB-400D-BC10-199A50B77C00}"/>
            </a:ext>
          </a:extLst>
        </xdr:cNvPr>
        <xdr:cNvCxnSpPr/>
      </xdr:nvCxnSpPr>
      <xdr:spPr>
        <a:xfrm flipV="1">
          <a:off x="13703300" y="14011275"/>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40639</xdr:rowOff>
    </xdr:from>
    <xdr:to>
      <xdr:col>67</xdr:col>
      <xdr:colOff>101600</xdr:colOff>
      <xdr:row>81</xdr:row>
      <xdr:rowOff>142239</xdr:rowOff>
    </xdr:to>
    <xdr:sp macro="" textlink="">
      <xdr:nvSpPr>
        <xdr:cNvPr id="774" name="楕円 773">
          <a:extLst>
            <a:ext uri="{FF2B5EF4-FFF2-40B4-BE49-F238E27FC236}">
              <a16:creationId xmlns:a16="http://schemas.microsoft.com/office/drawing/2014/main" id="{7EBFDEA8-F35A-40C2-99E7-AB233B0D7B93}"/>
            </a:ext>
          </a:extLst>
        </xdr:cNvPr>
        <xdr:cNvSpPr/>
      </xdr:nvSpPr>
      <xdr:spPr>
        <a:xfrm>
          <a:off x="12763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91439</xdr:rowOff>
    </xdr:from>
    <xdr:to>
      <xdr:col>71</xdr:col>
      <xdr:colOff>177800</xdr:colOff>
      <xdr:row>81</xdr:row>
      <xdr:rowOff>139064</xdr:rowOff>
    </xdr:to>
    <xdr:cxnSp macro="">
      <xdr:nvCxnSpPr>
        <xdr:cNvPr id="775" name="直線コネクタ 774">
          <a:extLst>
            <a:ext uri="{FF2B5EF4-FFF2-40B4-BE49-F238E27FC236}">
              <a16:creationId xmlns:a16="http://schemas.microsoft.com/office/drawing/2014/main" id="{A0ED93AC-E1A0-427E-9E36-A6FD8C7E73C0}"/>
            </a:ext>
          </a:extLst>
        </xdr:cNvPr>
        <xdr:cNvCxnSpPr/>
      </xdr:nvCxnSpPr>
      <xdr:spPr>
        <a:xfrm>
          <a:off x="12814300" y="1397888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52088</xdr:rowOff>
    </xdr:from>
    <xdr:ext cx="405111" cy="259045"/>
    <xdr:sp macro="" textlink="">
      <xdr:nvSpPr>
        <xdr:cNvPr id="776" name="n_1aveValue【消防施設】&#10;有形固定資産減価償却率">
          <a:extLst>
            <a:ext uri="{FF2B5EF4-FFF2-40B4-BE49-F238E27FC236}">
              <a16:creationId xmlns:a16="http://schemas.microsoft.com/office/drawing/2014/main" id="{09C7DDA0-12FA-4320-ADF1-FA9E8968ADE7}"/>
            </a:ext>
          </a:extLst>
        </xdr:cNvPr>
        <xdr:cNvSpPr txBox="1"/>
      </xdr:nvSpPr>
      <xdr:spPr>
        <a:xfrm>
          <a:off x="15266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36213</xdr:rowOff>
    </xdr:from>
    <xdr:ext cx="405111" cy="259045"/>
    <xdr:sp macro="" textlink="">
      <xdr:nvSpPr>
        <xdr:cNvPr id="777" name="n_2aveValue【消防施設】&#10;有形固定資産減価償却率">
          <a:extLst>
            <a:ext uri="{FF2B5EF4-FFF2-40B4-BE49-F238E27FC236}">
              <a16:creationId xmlns:a16="http://schemas.microsoft.com/office/drawing/2014/main" id="{FDF966E8-25FA-463A-A5C4-DCB3CC2C51CA}"/>
            </a:ext>
          </a:extLst>
        </xdr:cNvPr>
        <xdr:cNvSpPr txBox="1"/>
      </xdr:nvSpPr>
      <xdr:spPr>
        <a:xfrm>
          <a:off x="143897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43832</xdr:rowOff>
    </xdr:from>
    <xdr:ext cx="405111" cy="259045"/>
    <xdr:sp macro="" textlink="">
      <xdr:nvSpPr>
        <xdr:cNvPr id="778" name="n_3aveValue【消防施設】&#10;有形固定資産減価償却率">
          <a:extLst>
            <a:ext uri="{FF2B5EF4-FFF2-40B4-BE49-F238E27FC236}">
              <a16:creationId xmlns:a16="http://schemas.microsoft.com/office/drawing/2014/main" id="{BD0A67A1-95A5-4576-8589-EA86B23E3806}"/>
            </a:ext>
          </a:extLst>
        </xdr:cNvPr>
        <xdr:cNvSpPr txBox="1"/>
      </xdr:nvSpPr>
      <xdr:spPr>
        <a:xfrm>
          <a:off x="135007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45738</xdr:rowOff>
    </xdr:from>
    <xdr:ext cx="405111" cy="259045"/>
    <xdr:sp macro="" textlink="">
      <xdr:nvSpPr>
        <xdr:cNvPr id="779" name="n_4aveValue【消防施設】&#10;有形固定資産減価償却率">
          <a:extLst>
            <a:ext uri="{FF2B5EF4-FFF2-40B4-BE49-F238E27FC236}">
              <a16:creationId xmlns:a16="http://schemas.microsoft.com/office/drawing/2014/main" id="{30B5138D-22D3-4C43-9B7D-72B471B81289}"/>
            </a:ext>
          </a:extLst>
        </xdr:cNvPr>
        <xdr:cNvSpPr txBox="1"/>
      </xdr:nvSpPr>
      <xdr:spPr>
        <a:xfrm>
          <a:off x="12611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38116</xdr:rowOff>
    </xdr:from>
    <xdr:ext cx="405111" cy="259045"/>
    <xdr:sp macro="" textlink="">
      <xdr:nvSpPr>
        <xdr:cNvPr id="780" name="n_1mainValue【消防施設】&#10;有形固定資産減価償却率">
          <a:extLst>
            <a:ext uri="{FF2B5EF4-FFF2-40B4-BE49-F238E27FC236}">
              <a16:creationId xmlns:a16="http://schemas.microsoft.com/office/drawing/2014/main" id="{66C86000-6A9A-45D6-8645-C9840D7D5614}"/>
            </a:ext>
          </a:extLst>
        </xdr:cNvPr>
        <xdr:cNvSpPr txBox="1"/>
      </xdr:nvSpPr>
      <xdr:spPr>
        <a:xfrm>
          <a:off x="152660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19702</xdr:rowOff>
    </xdr:from>
    <xdr:ext cx="405111" cy="259045"/>
    <xdr:sp macro="" textlink="">
      <xdr:nvSpPr>
        <xdr:cNvPr id="781" name="n_2mainValue【消防施設】&#10;有形固定資産減価償却率">
          <a:extLst>
            <a:ext uri="{FF2B5EF4-FFF2-40B4-BE49-F238E27FC236}">
              <a16:creationId xmlns:a16="http://schemas.microsoft.com/office/drawing/2014/main" id="{055DC8E5-CEDC-4FAD-B048-03482104A86C}"/>
            </a:ext>
          </a:extLst>
        </xdr:cNvPr>
        <xdr:cNvSpPr txBox="1"/>
      </xdr:nvSpPr>
      <xdr:spPr>
        <a:xfrm>
          <a:off x="14389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34941</xdr:rowOff>
    </xdr:from>
    <xdr:ext cx="405111" cy="259045"/>
    <xdr:sp macro="" textlink="">
      <xdr:nvSpPr>
        <xdr:cNvPr id="782" name="n_3mainValue【消防施設】&#10;有形固定資産減価償却率">
          <a:extLst>
            <a:ext uri="{FF2B5EF4-FFF2-40B4-BE49-F238E27FC236}">
              <a16:creationId xmlns:a16="http://schemas.microsoft.com/office/drawing/2014/main" id="{226D0719-2CA6-4B51-8510-6B47C72EB074}"/>
            </a:ext>
          </a:extLst>
        </xdr:cNvPr>
        <xdr:cNvSpPr txBox="1"/>
      </xdr:nvSpPr>
      <xdr:spPr>
        <a:xfrm>
          <a:off x="13500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158766</xdr:rowOff>
    </xdr:from>
    <xdr:ext cx="405111" cy="259045"/>
    <xdr:sp macro="" textlink="">
      <xdr:nvSpPr>
        <xdr:cNvPr id="783" name="n_4mainValue【消防施設】&#10;有形固定資産減価償却率">
          <a:extLst>
            <a:ext uri="{FF2B5EF4-FFF2-40B4-BE49-F238E27FC236}">
              <a16:creationId xmlns:a16="http://schemas.microsoft.com/office/drawing/2014/main" id="{E243EA1E-605F-413E-AE97-A74BB5D26111}"/>
            </a:ext>
          </a:extLst>
        </xdr:cNvPr>
        <xdr:cNvSpPr txBox="1"/>
      </xdr:nvSpPr>
      <xdr:spPr>
        <a:xfrm>
          <a:off x="126117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775EAE08-3DF4-4E0D-92E2-32CFDBE15A7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39805894-D232-4BE3-8553-C05663CB31F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84843337-AE67-4439-B5F2-820F620A7D4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1C085384-7360-4FB1-9EC4-CDFB9A8C392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C6B90788-EB79-4934-94A3-CCEE788246E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59937AF7-4110-46D1-93AC-CAF000BA247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907F2757-E412-4584-BA0F-370CBC7DD22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29F22D42-2D73-431A-B8D2-541B1C68254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300D4257-E7EE-40B8-900B-047B85D6AC4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C6F3E2C6-9F52-4015-BF8C-A951669064F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a:extLst>
            <a:ext uri="{FF2B5EF4-FFF2-40B4-BE49-F238E27FC236}">
              <a16:creationId xmlns:a16="http://schemas.microsoft.com/office/drawing/2014/main" id="{D8D412AF-E72D-4E54-BC94-0B756A09DF7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a:extLst>
            <a:ext uri="{FF2B5EF4-FFF2-40B4-BE49-F238E27FC236}">
              <a16:creationId xmlns:a16="http://schemas.microsoft.com/office/drawing/2014/main" id="{4A07D357-E8CF-467C-A2B9-F2ED54574C9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a:extLst>
            <a:ext uri="{FF2B5EF4-FFF2-40B4-BE49-F238E27FC236}">
              <a16:creationId xmlns:a16="http://schemas.microsoft.com/office/drawing/2014/main" id="{98A4AFAA-0996-4AED-8EB6-215FB3FC3EF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a:extLst>
            <a:ext uri="{FF2B5EF4-FFF2-40B4-BE49-F238E27FC236}">
              <a16:creationId xmlns:a16="http://schemas.microsoft.com/office/drawing/2014/main" id="{942D0157-C02D-4A0A-AFBE-4F3C8B0E170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a:extLst>
            <a:ext uri="{FF2B5EF4-FFF2-40B4-BE49-F238E27FC236}">
              <a16:creationId xmlns:a16="http://schemas.microsoft.com/office/drawing/2014/main" id="{D8790A19-E737-4F40-9C27-112E27D147E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a:extLst>
            <a:ext uri="{FF2B5EF4-FFF2-40B4-BE49-F238E27FC236}">
              <a16:creationId xmlns:a16="http://schemas.microsoft.com/office/drawing/2014/main" id="{D6120BC6-8431-4DC2-8945-6009837A719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a:extLst>
            <a:ext uri="{FF2B5EF4-FFF2-40B4-BE49-F238E27FC236}">
              <a16:creationId xmlns:a16="http://schemas.microsoft.com/office/drawing/2014/main" id="{9A6639E7-1BED-425F-B7E9-05C7699DB34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a:extLst>
            <a:ext uri="{FF2B5EF4-FFF2-40B4-BE49-F238E27FC236}">
              <a16:creationId xmlns:a16="http://schemas.microsoft.com/office/drawing/2014/main" id="{1397D7C9-D36A-497D-9D6A-9577EBF23E3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a:extLst>
            <a:ext uri="{FF2B5EF4-FFF2-40B4-BE49-F238E27FC236}">
              <a16:creationId xmlns:a16="http://schemas.microsoft.com/office/drawing/2014/main" id="{619FE793-ED56-4590-A1AF-70205C4E455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a:extLst>
            <a:ext uri="{FF2B5EF4-FFF2-40B4-BE49-F238E27FC236}">
              <a16:creationId xmlns:a16="http://schemas.microsoft.com/office/drawing/2014/main" id="{12B2458D-E591-496E-8E13-DE5D501B8C4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0F1E9F50-7A0A-44B5-9986-CC55AD54B12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285E3F4A-B2CF-497E-B927-EB1B9BFE0F2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a:extLst>
            <a:ext uri="{FF2B5EF4-FFF2-40B4-BE49-F238E27FC236}">
              <a16:creationId xmlns:a16="http://schemas.microsoft.com/office/drawing/2014/main" id="{C3C9E399-18D7-49DC-BC21-E91E20B6EB5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63500</xdr:rowOff>
    </xdr:to>
    <xdr:cxnSp macro="">
      <xdr:nvCxnSpPr>
        <xdr:cNvPr id="807" name="直線コネクタ 806">
          <a:extLst>
            <a:ext uri="{FF2B5EF4-FFF2-40B4-BE49-F238E27FC236}">
              <a16:creationId xmlns:a16="http://schemas.microsoft.com/office/drawing/2014/main" id="{3396B300-DEB2-4B59-860D-34FFDF8864CE}"/>
            </a:ext>
          </a:extLst>
        </xdr:cNvPr>
        <xdr:cNvCxnSpPr/>
      </xdr:nvCxnSpPr>
      <xdr:spPr>
        <a:xfrm flipV="1">
          <a:off x="22160864" y="133731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8" name="【消防施設】&#10;一人当たり面積最小値テキスト">
          <a:extLst>
            <a:ext uri="{FF2B5EF4-FFF2-40B4-BE49-F238E27FC236}">
              <a16:creationId xmlns:a16="http://schemas.microsoft.com/office/drawing/2014/main" id="{ABA78092-2D85-44FD-9430-75E70F20D4E5}"/>
            </a:ext>
          </a:extLst>
        </xdr:cNvPr>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9" name="直線コネクタ 808">
          <a:extLst>
            <a:ext uri="{FF2B5EF4-FFF2-40B4-BE49-F238E27FC236}">
              <a16:creationId xmlns:a16="http://schemas.microsoft.com/office/drawing/2014/main" id="{E9D6F753-6B37-431C-8FA6-4BFA307C95D1}"/>
            </a:ext>
          </a:extLst>
        </xdr:cNvPr>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10" name="【消防施設】&#10;一人当たり面積最大値テキスト">
          <a:extLst>
            <a:ext uri="{FF2B5EF4-FFF2-40B4-BE49-F238E27FC236}">
              <a16:creationId xmlns:a16="http://schemas.microsoft.com/office/drawing/2014/main" id="{A4295693-F48A-4549-A974-2DD89B2970B8}"/>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11" name="直線コネクタ 810">
          <a:extLst>
            <a:ext uri="{FF2B5EF4-FFF2-40B4-BE49-F238E27FC236}">
              <a16:creationId xmlns:a16="http://schemas.microsoft.com/office/drawing/2014/main" id="{3EA628EB-C5CF-42D1-8D47-E6CE8BF6BCED}"/>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812" name="【消防施設】&#10;一人当たり面積平均値テキスト">
          <a:extLst>
            <a:ext uri="{FF2B5EF4-FFF2-40B4-BE49-F238E27FC236}">
              <a16:creationId xmlns:a16="http://schemas.microsoft.com/office/drawing/2014/main" id="{2D4BEBDC-8075-4F5B-8A2A-C570A9553B4A}"/>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813" name="フローチャート: 判断 812">
          <a:extLst>
            <a:ext uri="{FF2B5EF4-FFF2-40B4-BE49-F238E27FC236}">
              <a16:creationId xmlns:a16="http://schemas.microsoft.com/office/drawing/2014/main" id="{9A914CD8-D182-40C2-B798-C59D18C0CCFA}"/>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14" name="フローチャート: 判断 813">
          <a:extLst>
            <a:ext uri="{FF2B5EF4-FFF2-40B4-BE49-F238E27FC236}">
              <a16:creationId xmlns:a16="http://schemas.microsoft.com/office/drawing/2014/main" id="{21076FCA-1F56-4F47-96A7-B2816833FCD1}"/>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815" name="フローチャート: 判断 814">
          <a:extLst>
            <a:ext uri="{FF2B5EF4-FFF2-40B4-BE49-F238E27FC236}">
              <a16:creationId xmlns:a16="http://schemas.microsoft.com/office/drawing/2014/main" id="{8651130A-20A0-4A79-8087-B0D6AA3E5F5F}"/>
            </a:ext>
          </a:extLst>
        </xdr:cNvPr>
        <xdr:cNvSpPr/>
      </xdr:nvSpPr>
      <xdr:spPr>
        <a:xfrm>
          <a:off x="20383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816" name="フローチャート: 判断 815">
          <a:extLst>
            <a:ext uri="{FF2B5EF4-FFF2-40B4-BE49-F238E27FC236}">
              <a16:creationId xmlns:a16="http://schemas.microsoft.com/office/drawing/2014/main" id="{A0156BE3-58F7-4B94-A60B-607FB80BDAD8}"/>
            </a:ext>
          </a:extLst>
        </xdr:cNvPr>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817" name="フローチャート: 判断 816">
          <a:extLst>
            <a:ext uri="{FF2B5EF4-FFF2-40B4-BE49-F238E27FC236}">
              <a16:creationId xmlns:a16="http://schemas.microsoft.com/office/drawing/2014/main" id="{BA6B628B-3438-4508-AB8E-83AD2DD683DB}"/>
            </a:ext>
          </a:extLst>
        </xdr:cNvPr>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F8EB5794-4988-4A8C-87CD-7F38DA2A3D1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D63A7278-8927-4531-8E29-8618E11BA48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75235E85-83FA-4C75-B1BA-7772E5AC7B2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BF1B44A-D80B-4A03-8184-0436EAFD5BF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99310CC7-7CA1-46C1-9693-4583E84813B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823" name="楕円 822">
          <a:extLst>
            <a:ext uri="{FF2B5EF4-FFF2-40B4-BE49-F238E27FC236}">
              <a16:creationId xmlns:a16="http://schemas.microsoft.com/office/drawing/2014/main" id="{DF5CAD9E-76DA-47D6-BC3C-CC12923713D5}"/>
            </a:ext>
          </a:extLst>
        </xdr:cNvPr>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824" name="【消防施設】&#10;一人当たり面積該当値テキスト">
          <a:extLst>
            <a:ext uri="{FF2B5EF4-FFF2-40B4-BE49-F238E27FC236}">
              <a16:creationId xmlns:a16="http://schemas.microsoft.com/office/drawing/2014/main" id="{F00F6DB0-EC37-4A53-A579-5878BB445675}"/>
            </a:ext>
          </a:extLst>
        </xdr:cNvPr>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825" name="楕円 824">
          <a:extLst>
            <a:ext uri="{FF2B5EF4-FFF2-40B4-BE49-F238E27FC236}">
              <a16:creationId xmlns:a16="http://schemas.microsoft.com/office/drawing/2014/main" id="{2F5256CA-87EC-4B71-A429-40CAE9885123}"/>
            </a:ext>
          </a:extLst>
        </xdr:cNvPr>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826" name="直線コネクタ 825">
          <a:extLst>
            <a:ext uri="{FF2B5EF4-FFF2-40B4-BE49-F238E27FC236}">
              <a16:creationId xmlns:a16="http://schemas.microsoft.com/office/drawing/2014/main" id="{F026608B-FF3B-4F65-BAB4-EDD27E9C9A52}"/>
            </a:ext>
          </a:extLst>
        </xdr:cNvPr>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827" name="楕円 826">
          <a:extLst>
            <a:ext uri="{FF2B5EF4-FFF2-40B4-BE49-F238E27FC236}">
              <a16:creationId xmlns:a16="http://schemas.microsoft.com/office/drawing/2014/main" id="{81222004-EEBA-4A52-814D-BA5814C959D5}"/>
            </a:ext>
          </a:extLst>
        </xdr:cNvPr>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828" name="直線コネクタ 827">
          <a:extLst>
            <a:ext uri="{FF2B5EF4-FFF2-40B4-BE49-F238E27FC236}">
              <a16:creationId xmlns:a16="http://schemas.microsoft.com/office/drawing/2014/main" id="{0106D3D9-24A4-4B73-BAFC-AD47CEC70822}"/>
            </a:ext>
          </a:extLst>
        </xdr:cNvPr>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829" name="楕円 828">
          <a:extLst>
            <a:ext uri="{FF2B5EF4-FFF2-40B4-BE49-F238E27FC236}">
              <a16:creationId xmlns:a16="http://schemas.microsoft.com/office/drawing/2014/main" id="{C41E2233-3ACA-4489-A38E-30CAA37D2857}"/>
            </a:ext>
          </a:extLst>
        </xdr:cNvPr>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830" name="直線コネクタ 829">
          <a:extLst>
            <a:ext uri="{FF2B5EF4-FFF2-40B4-BE49-F238E27FC236}">
              <a16:creationId xmlns:a16="http://schemas.microsoft.com/office/drawing/2014/main" id="{076E687D-B416-4AC8-BD65-4785209207E8}"/>
            </a:ext>
          </a:extLst>
        </xdr:cNvPr>
        <xdr:cNvCxnSpPr/>
      </xdr:nvCxnSpPr>
      <xdr:spPr>
        <a:xfrm>
          <a:off x="19545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120650</xdr:rowOff>
    </xdr:from>
    <xdr:to>
      <xdr:col>98</xdr:col>
      <xdr:colOff>38100</xdr:colOff>
      <xdr:row>86</xdr:row>
      <xdr:rowOff>50800</xdr:rowOff>
    </xdr:to>
    <xdr:sp macro="" textlink="">
      <xdr:nvSpPr>
        <xdr:cNvPr id="831" name="楕円 830">
          <a:extLst>
            <a:ext uri="{FF2B5EF4-FFF2-40B4-BE49-F238E27FC236}">
              <a16:creationId xmlns:a16="http://schemas.microsoft.com/office/drawing/2014/main" id="{97F3FB33-EEF4-49DE-8F5C-208B382663BC}"/>
            </a:ext>
          </a:extLst>
        </xdr:cNvPr>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0</xdr:rowOff>
    </xdr:from>
    <xdr:to>
      <xdr:col>102</xdr:col>
      <xdr:colOff>114300</xdr:colOff>
      <xdr:row>86</xdr:row>
      <xdr:rowOff>0</xdr:rowOff>
    </xdr:to>
    <xdr:cxnSp macro="">
      <xdr:nvCxnSpPr>
        <xdr:cNvPr id="832" name="直線コネクタ 831">
          <a:extLst>
            <a:ext uri="{FF2B5EF4-FFF2-40B4-BE49-F238E27FC236}">
              <a16:creationId xmlns:a16="http://schemas.microsoft.com/office/drawing/2014/main" id="{2DB83AB9-6270-41A6-B65A-E279B94F076C}"/>
            </a:ext>
          </a:extLst>
        </xdr:cNvPr>
        <xdr:cNvCxnSpPr/>
      </xdr:nvCxnSpPr>
      <xdr:spPr>
        <a:xfrm>
          <a:off x="18656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33" name="n_1aveValue【消防施設】&#10;一人当たり面積">
          <a:extLst>
            <a:ext uri="{FF2B5EF4-FFF2-40B4-BE49-F238E27FC236}">
              <a16:creationId xmlns:a16="http://schemas.microsoft.com/office/drawing/2014/main" id="{0E5B6318-8A3A-4C5B-AA61-0E886C56DE88}"/>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3827</xdr:rowOff>
    </xdr:from>
    <xdr:ext cx="469744" cy="259045"/>
    <xdr:sp macro="" textlink="">
      <xdr:nvSpPr>
        <xdr:cNvPr id="834" name="n_2aveValue【消防施設】&#10;一人当たり面積">
          <a:extLst>
            <a:ext uri="{FF2B5EF4-FFF2-40B4-BE49-F238E27FC236}">
              <a16:creationId xmlns:a16="http://schemas.microsoft.com/office/drawing/2014/main" id="{94164F96-A356-4949-9D34-35E99C233437}"/>
            </a:ext>
          </a:extLst>
        </xdr:cNvPr>
        <xdr:cNvSpPr txBox="1"/>
      </xdr:nvSpPr>
      <xdr:spPr>
        <a:xfrm>
          <a:off x="20199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835" name="n_3aveValue【消防施設】&#10;一人当たり面積">
          <a:extLst>
            <a:ext uri="{FF2B5EF4-FFF2-40B4-BE49-F238E27FC236}">
              <a16:creationId xmlns:a16="http://schemas.microsoft.com/office/drawing/2014/main" id="{5648A46F-369D-44E5-8225-833C64F3564F}"/>
            </a:ext>
          </a:extLst>
        </xdr:cNvPr>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836" name="n_4aveValue【消防施設】&#10;一人当たり面積">
          <a:extLst>
            <a:ext uri="{FF2B5EF4-FFF2-40B4-BE49-F238E27FC236}">
              <a16:creationId xmlns:a16="http://schemas.microsoft.com/office/drawing/2014/main" id="{E9F0AA77-E122-47B0-BD41-18004FA130BA}"/>
            </a:ext>
          </a:extLst>
        </xdr:cNvPr>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837" name="n_1mainValue【消防施設】&#10;一人当たり面積">
          <a:extLst>
            <a:ext uri="{FF2B5EF4-FFF2-40B4-BE49-F238E27FC236}">
              <a16:creationId xmlns:a16="http://schemas.microsoft.com/office/drawing/2014/main" id="{7B942102-6CE9-494D-A8A1-95298FC33472}"/>
            </a:ext>
          </a:extLst>
        </xdr:cNvPr>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838" name="n_2mainValue【消防施設】&#10;一人当たり面積">
          <a:extLst>
            <a:ext uri="{FF2B5EF4-FFF2-40B4-BE49-F238E27FC236}">
              <a16:creationId xmlns:a16="http://schemas.microsoft.com/office/drawing/2014/main" id="{7D551F3F-5AAF-44AF-A6A9-0A9CBA0BE79E}"/>
            </a:ext>
          </a:extLst>
        </xdr:cNvPr>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839" name="n_3mainValue【消防施設】&#10;一人当たり面積">
          <a:extLst>
            <a:ext uri="{FF2B5EF4-FFF2-40B4-BE49-F238E27FC236}">
              <a16:creationId xmlns:a16="http://schemas.microsoft.com/office/drawing/2014/main" id="{320896F9-7613-47BE-9E42-360F938EC690}"/>
            </a:ext>
          </a:extLst>
        </xdr:cNvPr>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840" name="n_4mainValue【消防施設】&#10;一人当たり面積">
          <a:extLst>
            <a:ext uri="{FF2B5EF4-FFF2-40B4-BE49-F238E27FC236}">
              <a16:creationId xmlns:a16="http://schemas.microsoft.com/office/drawing/2014/main" id="{ABAAAB84-68A4-4DAA-A370-D26CC2242CBA}"/>
            </a:ext>
          </a:extLst>
        </xdr:cNvPr>
        <xdr:cNvSpPr txBox="1"/>
      </xdr:nvSpPr>
      <xdr:spPr>
        <a:xfrm>
          <a:off x="18421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323B09F7-1B31-4692-8CFA-7C12915AA14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FE54DB94-EAB9-4941-8DB5-DC2BC21901D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A89C71E1-A783-44A3-B49C-2936678CA79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C72005CE-E68B-4A1D-8BEF-DAE89BF902F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4DAF1B17-52D1-4B96-8ABB-A9539EA847A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3A8FB935-E0DC-42F7-BDA2-1F721FD4014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33196B3F-01DD-44AA-A959-A1CF9444261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5A0C18BA-7B32-4572-BCCC-FC59242F582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1F47691B-E565-4233-928B-1D3FEED199D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6496322D-8D8A-4F4D-A4E2-E0C2C5C5459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1C706315-39AF-4D05-8BE4-11E5EDBCADC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2" name="直線コネクタ 851">
          <a:extLst>
            <a:ext uri="{FF2B5EF4-FFF2-40B4-BE49-F238E27FC236}">
              <a16:creationId xmlns:a16="http://schemas.microsoft.com/office/drawing/2014/main" id="{BE4C7D04-264E-47F8-9EDA-9438750603F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3" name="テキスト ボックス 852">
          <a:extLst>
            <a:ext uri="{FF2B5EF4-FFF2-40B4-BE49-F238E27FC236}">
              <a16:creationId xmlns:a16="http://schemas.microsoft.com/office/drawing/2014/main" id="{DB14659A-C01F-4987-AFF2-4084FE4DE3C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4" name="直線コネクタ 853">
          <a:extLst>
            <a:ext uri="{FF2B5EF4-FFF2-40B4-BE49-F238E27FC236}">
              <a16:creationId xmlns:a16="http://schemas.microsoft.com/office/drawing/2014/main" id="{B9800810-A8AC-4DF0-BB25-6F0B331AF2C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5" name="テキスト ボックス 854">
          <a:extLst>
            <a:ext uri="{FF2B5EF4-FFF2-40B4-BE49-F238E27FC236}">
              <a16:creationId xmlns:a16="http://schemas.microsoft.com/office/drawing/2014/main" id="{1018E77E-BD53-4206-8DF8-D5D43446934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6" name="直線コネクタ 855">
          <a:extLst>
            <a:ext uri="{FF2B5EF4-FFF2-40B4-BE49-F238E27FC236}">
              <a16:creationId xmlns:a16="http://schemas.microsoft.com/office/drawing/2014/main" id="{AB8F9759-3EE6-467F-B72A-2CB43AFD25F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7" name="テキスト ボックス 856">
          <a:extLst>
            <a:ext uri="{FF2B5EF4-FFF2-40B4-BE49-F238E27FC236}">
              <a16:creationId xmlns:a16="http://schemas.microsoft.com/office/drawing/2014/main" id="{5CC87612-6B35-43F3-A485-42CDD8015F9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8" name="直線コネクタ 857">
          <a:extLst>
            <a:ext uri="{FF2B5EF4-FFF2-40B4-BE49-F238E27FC236}">
              <a16:creationId xmlns:a16="http://schemas.microsoft.com/office/drawing/2014/main" id="{2CF35E0C-EC24-4570-A9E4-A7E0454A8B0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9" name="テキスト ボックス 858">
          <a:extLst>
            <a:ext uri="{FF2B5EF4-FFF2-40B4-BE49-F238E27FC236}">
              <a16:creationId xmlns:a16="http://schemas.microsoft.com/office/drawing/2014/main" id="{A25FE3CE-5935-425E-9E2B-B3FD2CEF099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0" name="直線コネクタ 859">
          <a:extLst>
            <a:ext uri="{FF2B5EF4-FFF2-40B4-BE49-F238E27FC236}">
              <a16:creationId xmlns:a16="http://schemas.microsoft.com/office/drawing/2014/main" id="{F8964757-E29C-4127-A766-FA2882DD6FD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1" name="テキスト ボックス 860">
          <a:extLst>
            <a:ext uri="{FF2B5EF4-FFF2-40B4-BE49-F238E27FC236}">
              <a16:creationId xmlns:a16="http://schemas.microsoft.com/office/drawing/2014/main" id="{CAA021CC-7FBB-4E12-ABBD-E2567BA2CE9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2" name="直線コネクタ 861">
          <a:extLst>
            <a:ext uri="{FF2B5EF4-FFF2-40B4-BE49-F238E27FC236}">
              <a16:creationId xmlns:a16="http://schemas.microsoft.com/office/drawing/2014/main" id="{E9AFDDDC-EAC7-4A78-B65E-7ADE3A3ED88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3" name="テキスト ボックス 862">
          <a:extLst>
            <a:ext uri="{FF2B5EF4-FFF2-40B4-BE49-F238E27FC236}">
              <a16:creationId xmlns:a16="http://schemas.microsoft.com/office/drawing/2014/main" id="{FEC47C70-0B9D-465D-86CE-23267BA2213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a:extLst>
            <a:ext uri="{FF2B5EF4-FFF2-40B4-BE49-F238E27FC236}">
              <a16:creationId xmlns:a16="http://schemas.microsoft.com/office/drawing/2014/main" id="{AB81C0CD-42D5-4CB4-A809-625057009DE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a:extLst>
            <a:ext uri="{FF2B5EF4-FFF2-40B4-BE49-F238E27FC236}">
              <a16:creationId xmlns:a16="http://schemas.microsoft.com/office/drawing/2014/main" id="{E409B694-FC4D-4DDC-AB6B-9A67D1E17E6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79466</xdr:rowOff>
    </xdr:from>
    <xdr:to>
      <xdr:col>85</xdr:col>
      <xdr:colOff>126364</xdr:colOff>
      <xdr:row>107</xdr:row>
      <xdr:rowOff>164374</xdr:rowOff>
    </xdr:to>
    <xdr:cxnSp macro="">
      <xdr:nvCxnSpPr>
        <xdr:cNvPr id="866" name="直線コネクタ 865">
          <a:extLst>
            <a:ext uri="{FF2B5EF4-FFF2-40B4-BE49-F238E27FC236}">
              <a16:creationId xmlns:a16="http://schemas.microsoft.com/office/drawing/2014/main" id="{A42BB0B7-E8D9-4E56-B863-AEBDDE8275F1}"/>
            </a:ext>
          </a:extLst>
        </xdr:cNvPr>
        <xdr:cNvCxnSpPr/>
      </xdr:nvCxnSpPr>
      <xdr:spPr>
        <a:xfrm flipV="1">
          <a:off x="16318864" y="17224466"/>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168201</xdr:rowOff>
    </xdr:from>
    <xdr:ext cx="405111" cy="259045"/>
    <xdr:sp macro="" textlink="">
      <xdr:nvSpPr>
        <xdr:cNvPr id="867" name="【庁舎】&#10;有形固定資産減価償却率最小値テキスト">
          <a:extLst>
            <a:ext uri="{FF2B5EF4-FFF2-40B4-BE49-F238E27FC236}">
              <a16:creationId xmlns:a16="http://schemas.microsoft.com/office/drawing/2014/main" id="{601918D7-7E53-4E2B-939F-BB1A370E904B}"/>
            </a:ext>
          </a:extLst>
        </xdr:cNvPr>
        <xdr:cNvSpPr txBox="1"/>
      </xdr:nvSpPr>
      <xdr:spPr>
        <a:xfrm>
          <a:off x="16357600" y="1851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164374</xdr:rowOff>
    </xdr:from>
    <xdr:to>
      <xdr:col>86</xdr:col>
      <xdr:colOff>25400</xdr:colOff>
      <xdr:row>107</xdr:row>
      <xdr:rowOff>164374</xdr:rowOff>
    </xdr:to>
    <xdr:cxnSp macro="">
      <xdr:nvCxnSpPr>
        <xdr:cNvPr id="868" name="直線コネクタ 867">
          <a:extLst>
            <a:ext uri="{FF2B5EF4-FFF2-40B4-BE49-F238E27FC236}">
              <a16:creationId xmlns:a16="http://schemas.microsoft.com/office/drawing/2014/main" id="{00971F66-85CB-4CB5-AB8C-5C724E8C2997}"/>
            </a:ext>
          </a:extLst>
        </xdr:cNvPr>
        <xdr:cNvCxnSpPr/>
      </xdr:nvCxnSpPr>
      <xdr:spPr>
        <a:xfrm>
          <a:off x="16230600" y="1850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26143</xdr:rowOff>
    </xdr:from>
    <xdr:ext cx="340478" cy="259045"/>
    <xdr:sp macro="" textlink="">
      <xdr:nvSpPr>
        <xdr:cNvPr id="869" name="【庁舎】&#10;有形固定資産減価償却率最大値テキスト">
          <a:extLst>
            <a:ext uri="{FF2B5EF4-FFF2-40B4-BE49-F238E27FC236}">
              <a16:creationId xmlns:a16="http://schemas.microsoft.com/office/drawing/2014/main" id="{43E9BC88-4883-4BC7-BA46-750964B703F8}"/>
            </a:ext>
          </a:extLst>
        </xdr:cNvPr>
        <xdr:cNvSpPr txBox="1"/>
      </xdr:nvSpPr>
      <xdr:spPr>
        <a:xfrm>
          <a:off x="16357600" y="169996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79466</xdr:rowOff>
    </xdr:from>
    <xdr:to>
      <xdr:col>86</xdr:col>
      <xdr:colOff>25400</xdr:colOff>
      <xdr:row>100</xdr:row>
      <xdr:rowOff>79466</xdr:rowOff>
    </xdr:to>
    <xdr:cxnSp macro="">
      <xdr:nvCxnSpPr>
        <xdr:cNvPr id="870" name="直線コネクタ 869">
          <a:extLst>
            <a:ext uri="{FF2B5EF4-FFF2-40B4-BE49-F238E27FC236}">
              <a16:creationId xmlns:a16="http://schemas.microsoft.com/office/drawing/2014/main" id="{CB28ABDE-7A64-480E-8AF9-DCF832318EB5}"/>
            </a:ext>
          </a:extLst>
        </xdr:cNvPr>
        <xdr:cNvCxnSpPr/>
      </xdr:nvCxnSpPr>
      <xdr:spPr>
        <a:xfrm>
          <a:off x="16230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95266</xdr:rowOff>
    </xdr:from>
    <xdr:ext cx="405111" cy="259045"/>
    <xdr:sp macro="" textlink="">
      <xdr:nvSpPr>
        <xdr:cNvPr id="871" name="【庁舎】&#10;有形固定資産減価償却率平均値テキスト">
          <a:extLst>
            <a:ext uri="{FF2B5EF4-FFF2-40B4-BE49-F238E27FC236}">
              <a16:creationId xmlns:a16="http://schemas.microsoft.com/office/drawing/2014/main" id="{FF09A571-8FC3-47E0-804D-D6FBCFCB1CE9}"/>
            </a:ext>
          </a:extLst>
        </xdr:cNvPr>
        <xdr:cNvSpPr txBox="1"/>
      </xdr:nvSpPr>
      <xdr:spPr>
        <a:xfrm>
          <a:off x="16357600" y="1775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872" name="フローチャート: 判断 871">
          <a:extLst>
            <a:ext uri="{FF2B5EF4-FFF2-40B4-BE49-F238E27FC236}">
              <a16:creationId xmlns:a16="http://schemas.microsoft.com/office/drawing/2014/main" id="{AA6C272C-1464-479D-AB4C-0B8B0A457410}"/>
            </a:ext>
          </a:extLst>
        </xdr:cNvPr>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873" name="フローチャート: 判断 872">
          <a:extLst>
            <a:ext uri="{FF2B5EF4-FFF2-40B4-BE49-F238E27FC236}">
              <a16:creationId xmlns:a16="http://schemas.microsoft.com/office/drawing/2014/main" id="{8C486E80-3CF2-4D46-B1DC-ECF4C3B6ABE2}"/>
            </a:ext>
          </a:extLst>
        </xdr:cNvPr>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74" name="フローチャート: 判断 873">
          <a:extLst>
            <a:ext uri="{FF2B5EF4-FFF2-40B4-BE49-F238E27FC236}">
              <a16:creationId xmlns:a16="http://schemas.microsoft.com/office/drawing/2014/main" id="{53B7E83B-ACCA-4A2B-A272-BF46CAB212A6}"/>
            </a:ext>
          </a:extLst>
        </xdr:cNvPr>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162561</xdr:rowOff>
    </xdr:from>
    <xdr:to>
      <xdr:col>72</xdr:col>
      <xdr:colOff>38100</xdr:colOff>
      <xdr:row>104</xdr:row>
      <xdr:rowOff>92711</xdr:rowOff>
    </xdr:to>
    <xdr:sp macro="" textlink="">
      <xdr:nvSpPr>
        <xdr:cNvPr id="875" name="フローチャート: 判断 874">
          <a:extLst>
            <a:ext uri="{FF2B5EF4-FFF2-40B4-BE49-F238E27FC236}">
              <a16:creationId xmlns:a16="http://schemas.microsoft.com/office/drawing/2014/main" id="{D05C185C-3106-43BE-B3D5-B4325944BA04}"/>
            </a:ext>
          </a:extLst>
        </xdr:cNvPr>
        <xdr:cNvSpPr/>
      </xdr:nvSpPr>
      <xdr:spPr>
        <a:xfrm>
          <a:off x="13652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95613</xdr:rowOff>
    </xdr:from>
    <xdr:to>
      <xdr:col>67</xdr:col>
      <xdr:colOff>101600</xdr:colOff>
      <xdr:row>104</xdr:row>
      <xdr:rowOff>25763</xdr:rowOff>
    </xdr:to>
    <xdr:sp macro="" textlink="">
      <xdr:nvSpPr>
        <xdr:cNvPr id="876" name="フローチャート: 判断 875">
          <a:extLst>
            <a:ext uri="{FF2B5EF4-FFF2-40B4-BE49-F238E27FC236}">
              <a16:creationId xmlns:a16="http://schemas.microsoft.com/office/drawing/2014/main" id="{C1C2F8B1-9062-4BDC-8C30-4753D1B4648F}"/>
            </a:ext>
          </a:extLst>
        </xdr:cNvPr>
        <xdr:cNvSpPr/>
      </xdr:nvSpPr>
      <xdr:spPr>
        <a:xfrm>
          <a:off x="12763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50B99BD7-6BC5-4C26-AECA-CCC4F03465F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A1CB7C8-FE73-4DD2-8EC3-4281EEC7A48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8186E271-CE7C-4534-8FDA-1994FC8411D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6D5E5436-F856-46CC-8E3B-434BB427E7E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848E83A0-D982-4A13-9FB7-D2CA67E463D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77651</xdr:rowOff>
    </xdr:from>
    <xdr:to>
      <xdr:col>85</xdr:col>
      <xdr:colOff>177800</xdr:colOff>
      <xdr:row>103</xdr:row>
      <xdr:rowOff>7801</xdr:rowOff>
    </xdr:to>
    <xdr:sp macro="" textlink="">
      <xdr:nvSpPr>
        <xdr:cNvPr id="882" name="楕円 881">
          <a:extLst>
            <a:ext uri="{FF2B5EF4-FFF2-40B4-BE49-F238E27FC236}">
              <a16:creationId xmlns:a16="http://schemas.microsoft.com/office/drawing/2014/main" id="{ACB7ED08-077D-47D9-ABCD-584CB2E0E2DC}"/>
            </a:ext>
          </a:extLst>
        </xdr:cNvPr>
        <xdr:cNvSpPr/>
      </xdr:nvSpPr>
      <xdr:spPr>
        <a:xfrm>
          <a:off x="162687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100528</xdr:rowOff>
    </xdr:from>
    <xdr:ext cx="405111" cy="259045"/>
    <xdr:sp macro="" textlink="">
      <xdr:nvSpPr>
        <xdr:cNvPr id="883" name="【庁舎】&#10;有形固定資産減価償却率該当値テキスト">
          <a:extLst>
            <a:ext uri="{FF2B5EF4-FFF2-40B4-BE49-F238E27FC236}">
              <a16:creationId xmlns:a16="http://schemas.microsoft.com/office/drawing/2014/main" id="{DD114EDA-6738-45FA-A93B-5E5A94376D1B}"/>
            </a:ext>
          </a:extLst>
        </xdr:cNvPr>
        <xdr:cNvSpPr txBox="1"/>
      </xdr:nvSpPr>
      <xdr:spPr>
        <a:xfrm>
          <a:off x="16357600" y="1741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59689</xdr:rowOff>
    </xdr:from>
    <xdr:to>
      <xdr:col>81</xdr:col>
      <xdr:colOff>101600</xdr:colOff>
      <xdr:row>102</xdr:row>
      <xdr:rowOff>161289</xdr:rowOff>
    </xdr:to>
    <xdr:sp macro="" textlink="">
      <xdr:nvSpPr>
        <xdr:cNvPr id="884" name="楕円 883">
          <a:extLst>
            <a:ext uri="{FF2B5EF4-FFF2-40B4-BE49-F238E27FC236}">
              <a16:creationId xmlns:a16="http://schemas.microsoft.com/office/drawing/2014/main" id="{8A396B3D-9D0B-45B3-B90A-35500FE7ECFA}"/>
            </a:ext>
          </a:extLst>
        </xdr:cNvPr>
        <xdr:cNvSpPr/>
      </xdr:nvSpPr>
      <xdr:spPr>
        <a:xfrm>
          <a:off x="15430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110489</xdr:rowOff>
    </xdr:from>
    <xdr:to>
      <xdr:col>85</xdr:col>
      <xdr:colOff>127000</xdr:colOff>
      <xdr:row>102</xdr:row>
      <xdr:rowOff>128451</xdr:rowOff>
    </xdr:to>
    <xdr:cxnSp macro="">
      <xdr:nvCxnSpPr>
        <xdr:cNvPr id="885" name="直線コネクタ 884">
          <a:extLst>
            <a:ext uri="{FF2B5EF4-FFF2-40B4-BE49-F238E27FC236}">
              <a16:creationId xmlns:a16="http://schemas.microsoft.com/office/drawing/2014/main" id="{EAD30DE3-2E40-4E93-A716-7E9BC9C6556E}"/>
            </a:ext>
          </a:extLst>
        </xdr:cNvPr>
        <xdr:cNvCxnSpPr/>
      </xdr:nvCxnSpPr>
      <xdr:spPr>
        <a:xfrm>
          <a:off x="15481300" y="17598389"/>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20501</xdr:rowOff>
    </xdr:from>
    <xdr:to>
      <xdr:col>76</xdr:col>
      <xdr:colOff>165100</xdr:colOff>
      <xdr:row>102</xdr:row>
      <xdr:rowOff>122101</xdr:rowOff>
    </xdr:to>
    <xdr:sp macro="" textlink="">
      <xdr:nvSpPr>
        <xdr:cNvPr id="886" name="楕円 885">
          <a:extLst>
            <a:ext uri="{FF2B5EF4-FFF2-40B4-BE49-F238E27FC236}">
              <a16:creationId xmlns:a16="http://schemas.microsoft.com/office/drawing/2014/main" id="{97B57999-A93C-4F00-8C4C-10567293A90D}"/>
            </a:ext>
          </a:extLst>
        </xdr:cNvPr>
        <xdr:cNvSpPr/>
      </xdr:nvSpPr>
      <xdr:spPr>
        <a:xfrm>
          <a:off x="14541500" y="1750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71301</xdr:rowOff>
    </xdr:from>
    <xdr:to>
      <xdr:col>81</xdr:col>
      <xdr:colOff>50800</xdr:colOff>
      <xdr:row>102</xdr:row>
      <xdr:rowOff>110489</xdr:rowOff>
    </xdr:to>
    <xdr:cxnSp macro="">
      <xdr:nvCxnSpPr>
        <xdr:cNvPr id="887" name="直線コネクタ 886">
          <a:extLst>
            <a:ext uri="{FF2B5EF4-FFF2-40B4-BE49-F238E27FC236}">
              <a16:creationId xmlns:a16="http://schemas.microsoft.com/office/drawing/2014/main" id="{12B986C9-0B95-4633-9688-7FB12942E0AF}"/>
            </a:ext>
          </a:extLst>
        </xdr:cNvPr>
        <xdr:cNvCxnSpPr/>
      </xdr:nvCxnSpPr>
      <xdr:spPr>
        <a:xfrm>
          <a:off x="14592300" y="1755920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159294</xdr:rowOff>
    </xdr:from>
    <xdr:to>
      <xdr:col>72</xdr:col>
      <xdr:colOff>38100</xdr:colOff>
      <xdr:row>102</xdr:row>
      <xdr:rowOff>89444</xdr:rowOff>
    </xdr:to>
    <xdr:sp macro="" textlink="">
      <xdr:nvSpPr>
        <xdr:cNvPr id="888" name="楕円 887">
          <a:extLst>
            <a:ext uri="{FF2B5EF4-FFF2-40B4-BE49-F238E27FC236}">
              <a16:creationId xmlns:a16="http://schemas.microsoft.com/office/drawing/2014/main" id="{19EB4EB0-E131-4D2B-85C7-32039858100D}"/>
            </a:ext>
          </a:extLst>
        </xdr:cNvPr>
        <xdr:cNvSpPr/>
      </xdr:nvSpPr>
      <xdr:spPr>
        <a:xfrm>
          <a:off x="13652500" y="1747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38644</xdr:rowOff>
    </xdr:from>
    <xdr:to>
      <xdr:col>76</xdr:col>
      <xdr:colOff>114300</xdr:colOff>
      <xdr:row>102</xdr:row>
      <xdr:rowOff>71301</xdr:rowOff>
    </xdr:to>
    <xdr:cxnSp macro="">
      <xdr:nvCxnSpPr>
        <xdr:cNvPr id="889" name="直線コネクタ 888">
          <a:extLst>
            <a:ext uri="{FF2B5EF4-FFF2-40B4-BE49-F238E27FC236}">
              <a16:creationId xmlns:a16="http://schemas.microsoft.com/office/drawing/2014/main" id="{4AD1B947-3DD9-4E67-AD59-998C8CCB0140}"/>
            </a:ext>
          </a:extLst>
        </xdr:cNvPr>
        <xdr:cNvCxnSpPr/>
      </xdr:nvCxnSpPr>
      <xdr:spPr>
        <a:xfrm>
          <a:off x="13703300" y="175265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121738</xdr:rowOff>
    </xdr:from>
    <xdr:to>
      <xdr:col>67</xdr:col>
      <xdr:colOff>101600</xdr:colOff>
      <xdr:row>102</xdr:row>
      <xdr:rowOff>51888</xdr:rowOff>
    </xdr:to>
    <xdr:sp macro="" textlink="">
      <xdr:nvSpPr>
        <xdr:cNvPr id="890" name="楕円 889">
          <a:extLst>
            <a:ext uri="{FF2B5EF4-FFF2-40B4-BE49-F238E27FC236}">
              <a16:creationId xmlns:a16="http://schemas.microsoft.com/office/drawing/2014/main" id="{9568FA15-B890-4B82-BAB1-4581E73AE22A}"/>
            </a:ext>
          </a:extLst>
        </xdr:cNvPr>
        <xdr:cNvSpPr/>
      </xdr:nvSpPr>
      <xdr:spPr>
        <a:xfrm>
          <a:off x="127635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1088</xdr:rowOff>
    </xdr:from>
    <xdr:to>
      <xdr:col>71</xdr:col>
      <xdr:colOff>177800</xdr:colOff>
      <xdr:row>102</xdr:row>
      <xdr:rowOff>38644</xdr:rowOff>
    </xdr:to>
    <xdr:cxnSp macro="">
      <xdr:nvCxnSpPr>
        <xdr:cNvPr id="891" name="直線コネクタ 890">
          <a:extLst>
            <a:ext uri="{FF2B5EF4-FFF2-40B4-BE49-F238E27FC236}">
              <a16:creationId xmlns:a16="http://schemas.microsoft.com/office/drawing/2014/main" id="{EAFD37D4-960B-4A21-BAAD-2771B01F22A2}"/>
            </a:ext>
          </a:extLst>
        </xdr:cNvPr>
        <xdr:cNvCxnSpPr/>
      </xdr:nvCxnSpPr>
      <xdr:spPr>
        <a:xfrm>
          <a:off x="12814300" y="1748898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43015</xdr:rowOff>
    </xdr:from>
    <xdr:ext cx="405111" cy="259045"/>
    <xdr:sp macro="" textlink="">
      <xdr:nvSpPr>
        <xdr:cNvPr id="892" name="n_1aveValue【庁舎】&#10;有形固定資産減価償却率">
          <a:extLst>
            <a:ext uri="{FF2B5EF4-FFF2-40B4-BE49-F238E27FC236}">
              <a16:creationId xmlns:a16="http://schemas.microsoft.com/office/drawing/2014/main" id="{8BB86FB9-A9AC-4A15-9035-BD030590C760}"/>
            </a:ext>
          </a:extLst>
        </xdr:cNvPr>
        <xdr:cNvSpPr txBox="1"/>
      </xdr:nvSpPr>
      <xdr:spPr>
        <a:xfrm>
          <a:off x="15266044" y="1787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98533</xdr:rowOff>
    </xdr:from>
    <xdr:ext cx="405111" cy="259045"/>
    <xdr:sp macro="" textlink="">
      <xdr:nvSpPr>
        <xdr:cNvPr id="893" name="n_2aveValue【庁舎】&#10;有形固定資産減価償却率">
          <a:extLst>
            <a:ext uri="{FF2B5EF4-FFF2-40B4-BE49-F238E27FC236}">
              <a16:creationId xmlns:a16="http://schemas.microsoft.com/office/drawing/2014/main" id="{B11E5EF0-E458-4480-BFFC-6A7162F7B5DD}"/>
            </a:ext>
          </a:extLst>
        </xdr:cNvPr>
        <xdr:cNvSpPr txBox="1"/>
      </xdr:nvSpPr>
      <xdr:spPr>
        <a:xfrm>
          <a:off x="14389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83838</xdr:rowOff>
    </xdr:from>
    <xdr:ext cx="405111" cy="259045"/>
    <xdr:sp macro="" textlink="">
      <xdr:nvSpPr>
        <xdr:cNvPr id="894" name="n_3aveValue【庁舎】&#10;有形固定資産減価償却率">
          <a:extLst>
            <a:ext uri="{FF2B5EF4-FFF2-40B4-BE49-F238E27FC236}">
              <a16:creationId xmlns:a16="http://schemas.microsoft.com/office/drawing/2014/main" id="{36FBA787-D750-4A9A-9084-C7C707E91667}"/>
            </a:ext>
          </a:extLst>
        </xdr:cNvPr>
        <xdr:cNvSpPr txBox="1"/>
      </xdr:nvSpPr>
      <xdr:spPr>
        <a:xfrm>
          <a:off x="13500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16890</xdr:rowOff>
    </xdr:from>
    <xdr:ext cx="405111" cy="259045"/>
    <xdr:sp macro="" textlink="">
      <xdr:nvSpPr>
        <xdr:cNvPr id="895" name="n_4aveValue【庁舎】&#10;有形固定資産減価償却率">
          <a:extLst>
            <a:ext uri="{FF2B5EF4-FFF2-40B4-BE49-F238E27FC236}">
              <a16:creationId xmlns:a16="http://schemas.microsoft.com/office/drawing/2014/main" id="{7567E854-B4A5-4315-B0BA-9041D5EFAF35}"/>
            </a:ext>
          </a:extLst>
        </xdr:cNvPr>
        <xdr:cNvSpPr txBox="1"/>
      </xdr:nvSpPr>
      <xdr:spPr>
        <a:xfrm>
          <a:off x="12611744" y="178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6366</xdr:rowOff>
    </xdr:from>
    <xdr:ext cx="405111" cy="259045"/>
    <xdr:sp macro="" textlink="">
      <xdr:nvSpPr>
        <xdr:cNvPr id="896" name="n_1mainValue【庁舎】&#10;有形固定資産減価償却率">
          <a:extLst>
            <a:ext uri="{FF2B5EF4-FFF2-40B4-BE49-F238E27FC236}">
              <a16:creationId xmlns:a16="http://schemas.microsoft.com/office/drawing/2014/main" id="{80F634EF-EC0E-472E-AD4F-58252B73CC2D}"/>
            </a:ext>
          </a:extLst>
        </xdr:cNvPr>
        <xdr:cNvSpPr txBox="1"/>
      </xdr:nvSpPr>
      <xdr:spPr>
        <a:xfrm>
          <a:off x="152660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138628</xdr:rowOff>
    </xdr:from>
    <xdr:ext cx="405111" cy="259045"/>
    <xdr:sp macro="" textlink="">
      <xdr:nvSpPr>
        <xdr:cNvPr id="897" name="n_2mainValue【庁舎】&#10;有形固定資産減価償却率">
          <a:extLst>
            <a:ext uri="{FF2B5EF4-FFF2-40B4-BE49-F238E27FC236}">
              <a16:creationId xmlns:a16="http://schemas.microsoft.com/office/drawing/2014/main" id="{A5C504DF-9D35-4328-A4F4-E0E1E181DC51}"/>
            </a:ext>
          </a:extLst>
        </xdr:cNvPr>
        <xdr:cNvSpPr txBox="1"/>
      </xdr:nvSpPr>
      <xdr:spPr>
        <a:xfrm>
          <a:off x="14389744" y="1728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105971</xdr:rowOff>
    </xdr:from>
    <xdr:ext cx="405111" cy="259045"/>
    <xdr:sp macro="" textlink="">
      <xdr:nvSpPr>
        <xdr:cNvPr id="898" name="n_3mainValue【庁舎】&#10;有形固定資産減価償却率">
          <a:extLst>
            <a:ext uri="{FF2B5EF4-FFF2-40B4-BE49-F238E27FC236}">
              <a16:creationId xmlns:a16="http://schemas.microsoft.com/office/drawing/2014/main" id="{FD7EB534-D39E-4600-ADD8-8254423EEE6F}"/>
            </a:ext>
          </a:extLst>
        </xdr:cNvPr>
        <xdr:cNvSpPr txBox="1"/>
      </xdr:nvSpPr>
      <xdr:spPr>
        <a:xfrm>
          <a:off x="13500744" y="1725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68415</xdr:rowOff>
    </xdr:from>
    <xdr:ext cx="405111" cy="259045"/>
    <xdr:sp macro="" textlink="">
      <xdr:nvSpPr>
        <xdr:cNvPr id="899" name="n_4mainValue【庁舎】&#10;有形固定資産減価償却率">
          <a:extLst>
            <a:ext uri="{FF2B5EF4-FFF2-40B4-BE49-F238E27FC236}">
              <a16:creationId xmlns:a16="http://schemas.microsoft.com/office/drawing/2014/main" id="{56BCCF7A-DF22-4606-BEB9-AFD1A3D59475}"/>
            </a:ext>
          </a:extLst>
        </xdr:cNvPr>
        <xdr:cNvSpPr txBox="1"/>
      </xdr:nvSpPr>
      <xdr:spPr>
        <a:xfrm>
          <a:off x="12611744" y="1721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a:extLst>
            <a:ext uri="{FF2B5EF4-FFF2-40B4-BE49-F238E27FC236}">
              <a16:creationId xmlns:a16="http://schemas.microsoft.com/office/drawing/2014/main" id="{F63ECDE7-493A-4C0D-AF5A-A885E5C7817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a:extLst>
            <a:ext uri="{FF2B5EF4-FFF2-40B4-BE49-F238E27FC236}">
              <a16:creationId xmlns:a16="http://schemas.microsoft.com/office/drawing/2014/main" id="{D67AA3EA-C9A6-4ACD-97C3-3BBFDD9ECE8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a:extLst>
            <a:ext uri="{FF2B5EF4-FFF2-40B4-BE49-F238E27FC236}">
              <a16:creationId xmlns:a16="http://schemas.microsoft.com/office/drawing/2014/main" id="{F779C743-7FE1-4377-B82F-22B4F3A4633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a:extLst>
            <a:ext uri="{FF2B5EF4-FFF2-40B4-BE49-F238E27FC236}">
              <a16:creationId xmlns:a16="http://schemas.microsoft.com/office/drawing/2014/main" id="{A678BED0-2292-44A4-B147-3EBC36A318D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a:extLst>
            <a:ext uri="{FF2B5EF4-FFF2-40B4-BE49-F238E27FC236}">
              <a16:creationId xmlns:a16="http://schemas.microsoft.com/office/drawing/2014/main" id="{E019370F-CDF4-4A5B-B145-97E23FC4428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a:extLst>
            <a:ext uri="{FF2B5EF4-FFF2-40B4-BE49-F238E27FC236}">
              <a16:creationId xmlns:a16="http://schemas.microsoft.com/office/drawing/2014/main" id="{02A0485E-C6B2-4C4A-9483-8C1DAE347EB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a:extLst>
            <a:ext uri="{FF2B5EF4-FFF2-40B4-BE49-F238E27FC236}">
              <a16:creationId xmlns:a16="http://schemas.microsoft.com/office/drawing/2014/main" id="{75EEF2FA-D7CA-42A0-B806-EA1E6BF01C0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a:extLst>
            <a:ext uri="{FF2B5EF4-FFF2-40B4-BE49-F238E27FC236}">
              <a16:creationId xmlns:a16="http://schemas.microsoft.com/office/drawing/2014/main" id="{638C7D58-5F34-4668-BF85-60E4C885414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a:extLst>
            <a:ext uri="{FF2B5EF4-FFF2-40B4-BE49-F238E27FC236}">
              <a16:creationId xmlns:a16="http://schemas.microsoft.com/office/drawing/2014/main" id="{C06CA312-AE51-49BF-B751-49A08F97BBA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a:extLst>
            <a:ext uri="{FF2B5EF4-FFF2-40B4-BE49-F238E27FC236}">
              <a16:creationId xmlns:a16="http://schemas.microsoft.com/office/drawing/2014/main" id="{69417F64-FC73-4F81-8574-3A6D741F60A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0" name="直線コネクタ 909">
          <a:extLst>
            <a:ext uri="{FF2B5EF4-FFF2-40B4-BE49-F238E27FC236}">
              <a16:creationId xmlns:a16="http://schemas.microsoft.com/office/drawing/2014/main" id="{1656322B-211E-4287-83A2-D459AB39A75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1" name="テキスト ボックス 910">
          <a:extLst>
            <a:ext uri="{FF2B5EF4-FFF2-40B4-BE49-F238E27FC236}">
              <a16:creationId xmlns:a16="http://schemas.microsoft.com/office/drawing/2014/main" id="{31AC3BCF-6381-4D51-AE8D-620F0FA7213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2" name="直線コネクタ 911">
          <a:extLst>
            <a:ext uri="{FF2B5EF4-FFF2-40B4-BE49-F238E27FC236}">
              <a16:creationId xmlns:a16="http://schemas.microsoft.com/office/drawing/2014/main" id="{98437C37-3D00-4F6B-A765-0D75575BFA5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3" name="テキスト ボックス 912">
          <a:extLst>
            <a:ext uri="{FF2B5EF4-FFF2-40B4-BE49-F238E27FC236}">
              <a16:creationId xmlns:a16="http://schemas.microsoft.com/office/drawing/2014/main" id="{2E0E0E63-633A-42F3-BCA4-48A9CA08CEF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a:extLst>
            <a:ext uri="{FF2B5EF4-FFF2-40B4-BE49-F238E27FC236}">
              <a16:creationId xmlns:a16="http://schemas.microsoft.com/office/drawing/2014/main" id="{BBDD3C1F-19B8-4382-ABB2-6683E131C33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a:extLst>
            <a:ext uri="{FF2B5EF4-FFF2-40B4-BE49-F238E27FC236}">
              <a16:creationId xmlns:a16="http://schemas.microsoft.com/office/drawing/2014/main" id="{8338A9D1-689F-4A72-8084-B525B8F48D2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6" name="直線コネクタ 915">
          <a:extLst>
            <a:ext uri="{FF2B5EF4-FFF2-40B4-BE49-F238E27FC236}">
              <a16:creationId xmlns:a16="http://schemas.microsoft.com/office/drawing/2014/main" id="{B5F2008A-6136-4492-9AF8-5EF9CA142DA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7" name="テキスト ボックス 916">
          <a:extLst>
            <a:ext uri="{FF2B5EF4-FFF2-40B4-BE49-F238E27FC236}">
              <a16:creationId xmlns:a16="http://schemas.microsoft.com/office/drawing/2014/main" id="{770D4C70-EB89-44CF-96BC-F9CC15ED4DC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8" name="直線コネクタ 917">
          <a:extLst>
            <a:ext uri="{FF2B5EF4-FFF2-40B4-BE49-F238E27FC236}">
              <a16:creationId xmlns:a16="http://schemas.microsoft.com/office/drawing/2014/main" id="{DBD6DFFB-1F8B-4C81-A3BE-005EC8CBCB4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9" name="テキスト ボックス 918">
          <a:extLst>
            <a:ext uri="{FF2B5EF4-FFF2-40B4-BE49-F238E27FC236}">
              <a16:creationId xmlns:a16="http://schemas.microsoft.com/office/drawing/2014/main" id="{CE73F367-38BF-4571-A7B8-CAAF9D2C684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92EA9F31-16CA-4DC5-A042-868925CF826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E0195EF6-68A6-4251-B209-D7C37D7A660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9044666A-9FD7-4A09-8BB2-4B21C163B65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107</xdr:row>
      <xdr:rowOff>91439</xdr:rowOff>
    </xdr:to>
    <xdr:cxnSp macro="">
      <xdr:nvCxnSpPr>
        <xdr:cNvPr id="923" name="直線コネクタ 922">
          <a:extLst>
            <a:ext uri="{FF2B5EF4-FFF2-40B4-BE49-F238E27FC236}">
              <a16:creationId xmlns:a16="http://schemas.microsoft.com/office/drawing/2014/main" id="{763A7770-0AC6-4A1D-B403-CA0BD2CAF0C9}"/>
            </a:ext>
          </a:extLst>
        </xdr:cNvPr>
        <xdr:cNvCxnSpPr/>
      </xdr:nvCxnSpPr>
      <xdr:spPr>
        <a:xfrm flipV="1">
          <a:off x="22160864" y="17377411"/>
          <a:ext cx="0" cy="1059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95266</xdr:rowOff>
    </xdr:from>
    <xdr:ext cx="469744" cy="259045"/>
    <xdr:sp macro="" textlink="">
      <xdr:nvSpPr>
        <xdr:cNvPr id="924" name="【庁舎】&#10;一人当たり面積最小値テキスト">
          <a:extLst>
            <a:ext uri="{FF2B5EF4-FFF2-40B4-BE49-F238E27FC236}">
              <a16:creationId xmlns:a16="http://schemas.microsoft.com/office/drawing/2014/main" id="{1EA88BB9-078A-4859-A5DE-D5F07FFC7721}"/>
            </a:ext>
          </a:extLst>
        </xdr:cNvPr>
        <xdr:cNvSpPr txBox="1"/>
      </xdr:nvSpPr>
      <xdr:spPr>
        <a:xfrm>
          <a:off x="22199600"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91439</xdr:rowOff>
    </xdr:from>
    <xdr:to>
      <xdr:col>116</xdr:col>
      <xdr:colOff>152400</xdr:colOff>
      <xdr:row>107</xdr:row>
      <xdr:rowOff>91439</xdr:rowOff>
    </xdr:to>
    <xdr:cxnSp macro="">
      <xdr:nvCxnSpPr>
        <xdr:cNvPr id="925" name="直線コネクタ 924">
          <a:extLst>
            <a:ext uri="{FF2B5EF4-FFF2-40B4-BE49-F238E27FC236}">
              <a16:creationId xmlns:a16="http://schemas.microsoft.com/office/drawing/2014/main" id="{B052E5A3-E851-4142-9058-1CBF2BA59A99}"/>
            </a:ext>
          </a:extLst>
        </xdr:cNvPr>
        <xdr:cNvCxnSpPr/>
      </xdr:nvCxnSpPr>
      <xdr:spPr>
        <a:xfrm>
          <a:off x="22072600" y="1843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926" name="【庁舎】&#10;一人当たり面積最大値テキスト">
          <a:extLst>
            <a:ext uri="{FF2B5EF4-FFF2-40B4-BE49-F238E27FC236}">
              <a16:creationId xmlns:a16="http://schemas.microsoft.com/office/drawing/2014/main" id="{AD131DFA-23E1-43A2-ACDB-D3497B9E275F}"/>
            </a:ext>
          </a:extLst>
        </xdr:cNvPr>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927" name="直線コネクタ 926">
          <a:extLst>
            <a:ext uri="{FF2B5EF4-FFF2-40B4-BE49-F238E27FC236}">
              <a16:creationId xmlns:a16="http://schemas.microsoft.com/office/drawing/2014/main" id="{2DC6C8AF-46B6-4483-AD5B-7BF2DECE2832}"/>
            </a:ext>
          </a:extLst>
        </xdr:cNvPr>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64788</xdr:rowOff>
    </xdr:from>
    <xdr:ext cx="469744" cy="259045"/>
    <xdr:sp macro="" textlink="">
      <xdr:nvSpPr>
        <xdr:cNvPr id="928" name="【庁舎】&#10;一人当たり面積平均値テキスト">
          <a:extLst>
            <a:ext uri="{FF2B5EF4-FFF2-40B4-BE49-F238E27FC236}">
              <a16:creationId xmlns:a16="http://schemas.microsoft.com/office/drawing/2014/main" id="{9B4D66E5-4E0A-456A-AA8E-30CD64908E56}"/>
            </a:ext>
          </a:extLst>
        </xdr:cNvPr>
        <xdr:cNvSpPr txBox="1"/>
      </xdr:nvSpPr>
      <xdr:spPr>
        <a:xfrm>
          <a:off x="22199600" y="18067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86361</xdr:rowOff>
    </xdr:from>
    <xdr:to>
      <xdr:col>116</xdr:col>
      <xdr:colOff>114300</xdr:colOff>
      <xdr:row>106</xdr:row>
      <xdr:rowOff>16511</xdr:rowOff>
    </xdr:to>
    <xdr:sp macro="" textlink="">
      <xdr:nvSpPr>
        <xdr:cNvPr id="929" name="フローチャート: 判断 928">
          <a:extLst>
            <a:ext uri="{FF2B5EF4-FFF2-40B4-BE49-F238E27FC236}">
              <a16:creationId xmlns:a16="http://schemas.microsoft.com/office/drawing/2014/main" id="{6DEB3B6C-E25F-4A15-8CAF-7E85E6454C88}"/>
            </a:ext>
          </a:extLst>
        </xdr:cNvPr>
        <xdr:cNvSpPr/>
      </xdr:nvSpPr>
      <xdr:spPr>
        <a:xfrm>
          <a:off x="221107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86361</xdr:rowOff>
    </xdr:from>
    <xdr:to>
      <xdr:col>112</xdr:col>
      <xdr:colOff>38100</xdr:colOff>
      <xdr:row>106</xdr:row>
      <xdr:rowOff>16511</xdr:rowOff>
    </xdr:to>
    <xdr:sp macro="" textlink="">
      <xdr:nvSpPr>
        <xdr:cNvPr id="930" name="フローチャート: 判断 929">
          <a:extLst>
            <a:ext uri="{FF2B5EF4-FFF2-40B4-BE49-F238E27FC236}">
              <a16:creationId xmlns:a16="http://schemas.microsoft.com/office/drawing/2014/main" id="{661FFC33-5FD5-4191-8619-FFC94C254FE0}"/>
            </a:ext>
          </a:extLst>
        </xdr:cNvPr>
        <xdr:cNvSpPr/>
      </xdr:nvSpPr>
      <xdr:spPr>
        <a:xfrm>
          <a:off x="21272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124461</xdr:rowOff>
    </xdr:from>
    <xdr:to>
      <xdr:col>107</xdr:col>
      <xdr:colOff>101600</xdr:colOff>
      <xdr:row>106</xdr:row>
      <xdr:rowOff>54611</xdr:rowOff>
    </xdr:to>
    <xdr:sp macro="" textlink="">
      <xdr:nvSpPr>
        <xdr:cNvPr id="931" name="フローチャート: 判断 930">
          <a:extLst>
            <a:ext uri="{FF2B5EF4-FFF2-40B4-BE49-F238E27FC236}">
              <a16:creationId xmlns:a16="http://schemas.microsoft.com/office/drawing/2014/main" id="{498661DC-1016-44CC-8C74-040003B5B388}"/>
            </a:ext>
          </a:extLst>
        </xdr:cNvPr>
        <xdr:cNvSpPr/>
      </xdr:nvSpPr>
      <xdr:spPr>
        <a:xfrm>
          <a:off x="20383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932" name="フローチャート: 判断 931">
          <a:extLst>
            <a:ext uri="{FF2B5EF4-FFF2-40B4-BE49-F238E27FC236}">
              <a16:creationId xmlns:a16="http://schemas.microsoft.com/office/drawing/2014/main" id="{5BAD4D3E-0033-48C7-819A-9F8360561B49}"/>
            </a:ext>
          </a:extLst>
        </xdr:cNvPr>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90170</xdr:rowOff>
    </xdr:from>
    <xdr:to>
      <xdr:col>98</xdr:col>
      <xdr:colOff>38100</xdr:colOff>
      <xdr:row>106</xdr:row>
      <xdr:rowOff>20320</xdr:rowOff>
    </xdr:to>
    <xdr:sp macro="" textlink="">
      <xdr:nvSpPr>
        <xdr:cNvPr id="933" name="フローチャート: 判断 932">
          <a:extLst>
            <a:ext uri="{FF2B5EF4-FFF2-40B4-BE49-F238E27FC236}">
              <a16:creationId xmlns:a16="http://schemas.microsoft.com/office/drawing/2014/main" id="{C80FD908-F559-4584-B4F9-FAE32C097F56}"/>
            </a:ext>
          </a:extLst>
        </xdr:cNvPr>
        <xdr:cNvSpPr/>
      </xdr:nvSpPr>
      <xdr:spPr>
        <a:xfrm>
          <a:off x="18605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72B11F0F-709E-460C-83AE-1D96CB46A3F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12F0B9BA-649F-4028-95A8-BA589160A9F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DCCE379A-82FD-4759-AEE8-AA2F941D67A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FCC4C50C-653F-4E96-9EEC-C9F718354A0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3DB5A027-6D84-4009-AAB2-09FFB3E2B82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154939</xdr:rowOff>
    </xdr:from>
    <xdr:to>
      <xdr:col>116</xdr:col>
      <xdr:colOff>114300</xdr:colOff>
      <xdr:row>105</xdr:row>
      <xdr:rowOff>85089</xdr:rowOff>
    </xdr:to>
    <xdr:sp macro="" textlink="">
      <xdr:nvSpPr>
        <xdr:cNvPr id="939" name="楕円 938">
          <a:extLst>
            <a:ext uri="{FF2B5EF4-FFF2-40B4-BE49-F238E27FC236}">
              <a16:creationId xmlns:a16="http://schemas.microsoft.com/office/drawing/2014/main" id="{B41FA50A-9251-49B3-8DD1-4CF2AB14C0BB}"/>
            </a:ext>
          </a:extLst>
        </xdr:cNvPr>
        <xdr:cNvSpPr/>
      </xdr:nvSpPr>
      <xdr:spPr>
        <a:xfrm>
          <a:off x="221107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6366</xdr:rowOff>
    </xdr:from>
    <xdr:ext cx="469744" cy="259045"/>
    <xdr:sp macro="" textlink="">
      <xdr:nvSpPr>
        <xdr:cNvPr id="940" name="【庁舎】&#10;一人当たり面積該当値テキスト">
          <a:extLst>
            <a:ext uri="{FF2B5EF4-FFF2-40B4-BE49-F238E27FC236}">
              <a16:creationId xmlns:a16="http://schemas.microsoft.com/office/drawing/2014/main" id="{1C1C2AF9-21EC-4FA3-9B2E-2273ABFC83DB}"/>
            </a:ext>
          </a:extLst>
        </xdr:cNvPr>
        <xdr:cNvSpPr txBox="1"/>
      </xdr:nvSpPr>
      <xdr:spPr>
        <a:xfrm>
          <a:off x="22199600"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166370</xdr:rowOff>
    </xdr:from>
    <xdr:to>
      <xdr:col>112</xdr:col>
      <xdr:colOff>38100</xdr:colOff>
      <xdr:row>105</xdr:row>
      <xdr:rowOff>96520</xdr:rowOff>
    </xdr:to>
    <xdr:sp macro="" textlink="">
      <xdr:nvSpPr>
        <xdr:cNvPr id="941" name="楕円 940">
          <a:extLst>
            <a:ext uri="{FF2B5EF4-FFF2-40B4-BE49-F238E27FC236}">
              <a16:creationId xmlns:a16="http://schemas.microsoft.com/office/drawing/2014/main" id="{6942A493-57F9-404A-B5D0-C94BFF273203}"/>
            </a:ext>
          </a:extLst>
        </xdr:cNvPr>
        <xdr:cNvSpPr/>
      </xdr:nvSpPr>
      <xdr:spPr>
        <a:xfrm>
          <a:off x="21272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34289</xdr:rowOff>
    </xdr:from>
    <xdr:to>
      <xdr:col>116</xdr:col>
      <xdr:colOff>63500</xdr:colOff>
      <xdr:row>105</xdr:row>
      <xdr:rowOff>45720</xdr:rowOff>
    </xdr:to>
    <xdr:cxnSp macro="">
      <xdr:nvCxnSpPr>
        <xdr:cNvPr id="942" name="直線コネクタ 941">
          <a:extLst>
            <a:ext uri="{FF2B5EF4-FFF2-40B4-BE49-F238E27FC236}">
              <a16:creationId xmlns:a16="http://schemas.microsoft.com/office/drawing/2014/main" id="{3C0EF3CE-CEF1-4C39-9280-F75D0C2649B8}"/>
            </a:ext>
          </a:extLst>
        </xdr:cNvPr>
        <xdr:cNvCxnSpPr/>
      </xdr:nvCxnSpPr>
      <xdr:spPr>
        <a:xfrm flipV="1">
          <a:off x="21323300" y="180365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166370</xdr:rowOff>
    </xdr:from>
    <xdr:to>
      <xdr:col>107</xdr:col>
      <xdr:colOff>101600</xdr:colOff>
      <xdr:row>105</xdr:row>
      <xdr:rowOff>96520</xdr:rowOff>
    </xdr:to>
    <xdr:sp macro="" textlink="">
      <xdr:nvSpPr>
        <xdr:cNvPr id="943" name="楕円 942">
          <a:extLst>
            <a:ext uri="{FF2B5EF4-FFF2-40B4-BE49-F238E27FC236}">
              <a16:creationId xmlns:a16="http://schemas.microsoft.com/office/drawing/2014/main" id="{B0BC6AE3-0435-4873-A7F9-F16DE2D3DD4C}"/>
            </a:ext>
          </a:extLst>
        </xdr:cNvPr>
        <xdr:cNvSpPr/>
      </xdr:nvSpPr>
      <xdr:spPr>
        <a:xfrm>
          <a:off x="20383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45720</xdr:rowOff>
    </xdr:from>
    <xdr:to>
      <xdr:col>111</xdr:col>
      <xdr:colOff>177800</xdr:colOff>
      <xdr:row>105</xdr:row>
      <xdr:rowOff>45720</xdr:rowOff>
    </xdr:to>
    <xdr:cxnSp macro="">
      <xdr:nvCxnSpPr>
        <xdr:cNvPr id="944" name="直線コネクタ 943">
          <a:extLst>
            <a:ext uri="{FF2B5EF4-FFF2-40B4-BE49-F238E27FC236}">
              <a16:creationId xmlns:a16="http://schemas.microsoft.com/office/drawing/2014/main" id="{3E686946-DD37-4E18-B670-89933C159615}"/>
            </a:ext>
          </a:extLst>
        </xdr:cNvPr>
        <xdr:cNvCxnSpPr/>
      </xdr:nvCxnSpPr>
      <xdr:spPr>
        <a:xfrm>
          <a:off x="20434300" y="18047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170180</xdr:rowOff>
    </xdr:from>
    <xdr:to>
      <xdr:col>102</xdr:col>
      <xdr:colOff>165100</xdr:colOff>
      <xdr:row>105</xdr:row>
      <xdr:rowOff>100330</xdr:rowOff>
    </xdr:to>
    <xdr:sp macro="" textlink="">
      <xdr:nvSpPr>
        <xdr:cNvPr id="945" name="楕円 944">
          <a:extLst>
            <a:ext uri="{FF2B5EF4-FFF2-40B4-BE49-F238E27FC236}">
              <a16:creationId xmlns:a16="http://schemas.microsoft.com/office/drawing/2014/main" id="{63386AE7-D7BC-43A1-BC0B-D0C5B66435AD}"/>
            </a:ext>
          </a:extLst>
        </xdr:cNvPr>
        <xdr:cNvSpPr/>
      </xdr:nvSpPr>
      <xdr:spPr>
        <a:xfrm>
          <a:off x="19494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45720</xdr:rowOff>
    </xdr:from>
    <xdr:to>
      <xdr:col>107</xdr:col>
      <xdr:colOff>50800</xdr:colOff>
      <xdr:row>105</xdr:row>
      <xdr:rowOff>49530</xdr:rowOff>
    </xdr:to>
    <xdr:cxnSp macro="">
      <xdr:nvCxnSpPr>
        <xdr:cNvPr id="946" name="直線コネクタ 945">
          <a:extLst>
            <a:ext uri="{FF2B5EF4-FFF2-40B4-BE49-F238E27FC236}">
              <a16:creationId xmlns:a16="http://schemas.microsoft.com/office/drawing/2014/main" id="{47C63CBF-6AA6-47A2-B548-DB2F19F9FEFD}"/>
            </a:ext>
          </a:extLst>
        </xdr:cNvPr>
        <xdr:cNvCxnSpPr/>
      </xdr:nvCxnSpPr>
      <xdr:spPr>
        <a:xfrm flipV="1">
          <a:off x="19545300" y="18047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170180</xdr:rowOff>
    </xdr:from>
    <xdr:to>
      <xdr:col>98</xdr:col>
      <xdr:colOff>38100</xdr:colOff>
      <xdr:row>105</xdr:row>
      <xdr:rowOff>100330</xdr:rowOff>
    </xdr:to>
    <xdr:sp macro="" textlink="">
      <xdr:nvSpPr>
        <xdr:cNvPr id="947" name="楕円 946">
          <a:extLst>
            <a:ext uri="{FF2B5EF4-FFF2-40B4-BE49-F238E27FC236}">
              <a16:creationId xmlns:a16="http://schemas.microsoft.com/office/drawing/2014/main" id="{8B780152-3F6D-4EFC-B51A-7706067E46DD}"/>
            </a:ext>
          </a:extLst>
        </xdr:cNvPr>
        <xdr:cNvSpPr/>
      </xdr:nvSpPr>
      <xdr:spPr>
        <a:xfrm>
          <a:off x="18605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49530</xdr:rowOff>
    </xdr:from>
    <xdr:to>
      <xdr:col>102</xdr:col>
      <xdr:colOff>114300</xdr:colOff>
      <xdr:row>105</xdr:row>
      <xdr:rowOff>49530</xdr:rowOff>
    </xdr:to>
    <xdr:cxnSp macro="">
      <xdr:nvCxnSpPr>
        <xdr:cNvPr id="948" name="直線コネクタ 947">
          <a:extLst>
            <a:ext uri="{FF2B5EF4-FFF2-40B4-BE49-F238E27FC236}">
              <a16:creationId xmlns:a16="http://schemas.microsoft.com/office/drawing/2014/main" id="{B821E2D6-501F-496C-80F8-DE6810072F7C}"/>
            </a:ext>
          </a:extLst>
        </xdr:cNvPr>
        <xdr:cNvCxnSpPr/>
      </xdr:nvCxnSpPr>
      <xdr:spPr>
        <a:xfrm>
          <a:off x="18656300" y="18051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7638</xdr:rowOff>
    </xdr:from>
    <xdr:ext cx="469744" cy="259045"/>
    <xdr:sp macro="" textlink="">
      <xdr:nvSpPr>
        <xdr:cNvPr id="949" name="n_1aveValue【庁舎】&#10;一人当たり面積">
          <a:extLst>
            <a:ext uri="{FF2B5EF4-FFF2-40B4-BE49-F238E27FC236}">
              <a16:creationId xmlns:a16="http://schemas.microsoft.com/office/drawing/2014/main" id="{5714E146-B4D4-4597-96FB-C7994AA17977}"/>
            </a:ext>
          </a:extLst>
        </xdr:cNvPr>
        <xdr:cNvSpPr txBox="1"/>
      </xdr:nvSpPr>
      <xdr:spPr>
        <a:xfrm>
          <a:off x="210757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45738</xdr:rowOff>
    </xdr:from>
    <xdr:ext cx="469744" cy="259045"/>
    <xdr:sp macro="" textlink="">
      <xdr:nvSpPr>
        <xdr:cNvPr id="950" name="n_2aveValue【庁舎】&#10;一人当たり面積">
          <a:extLst>
            <a:ext uri="{FF2B5EF4-FFF2-40B4-BE49-F238E27FC236}">
              <a16:creationId xmlns:a16="http://schemas.microsoft.com/office/drawing/2014/main" id="{2BD7F4E8-FB8B-44AF-91BA-11A6EBF9F294}"/>
            </a:ext>
          </a:extLst>
        </xdr:cNvPr>
        <xdr:cNvSpPr txBox="1"/>
      </xdr:nvSpPr>
      <xdr:spPr>
        <a:xfrm>
          <a:off x="20199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951" name="n_3aveValue【庁舎】&#10;一人当たり面積">
          <a:extLst>
            <a:ext uri="{FF2B5EF4-FFF2-40B4-BE49-F238E27FC236}">
              <a16:creationId xmlns:a16="http://schemas.microsoft.com/office/drawing/2014/main" id="{B75B61B3-45D2-4300-B531-41304EF46D27}"/>
            </a:ext>
          </a:extLst>
        </xdr:cNvPr>
        <xdr:cNvSpPr txBox="1"/>
      </xdr:nvSpPr>
      <xdr:spPr>
        <a:xfrm>
          <a:off x="19310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11447</xdr:rowOff>
    </xdr:from>
    <xdr:ext cx="469744" cy="259045"/>
    <xdr:sp macro="" textlink="">
      <xdr:nvSpPr>
        <xdr:cNvPr id="952" name="n_4aveValue【庁舎】&#10;一人当たり面積">
          <a:extLst>
            <a:ext uri="{FF2B5EF4-FFF2-40B4-BE49-F238E27FC236}">
              <a16:creationId xmlns:a16="http://schemas.microsoft.com/office/drawing/2014/main" id="{F59153EF-AEDF-4530-9AEA-CD36BA08A14A}"/>
            </a:ext>
          </a:extLst>
        </xdr:cNvPr>
        <xdr:cNvSpPr txBox="1"/>
      </xdr:nvSpPr>
      <xdr:spPr>
        <a:xfrm>
          <a:off x="18421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113047</xdr:rowOff>
    </xdr:from>
    <xdr:ext cx="469744" cy="259045"/>
    <xdr:sp macro="" textlink="">
      <xdr:nvSpPr>
        <xdr:cNvPr id="953" name="n_1mainValue【庁舎】&#10;一人当たり面積">
          <a:extLst>
            <a:ext uri="{FF2B5EF4-FFF2-40B4-BE49-F238E27FC236}">
              <a16:creationId xmlns:a16="http://schemas.microsoft.com/office/drawing/2014/main" id="{8937788D-A7A5-49C8-BE38-382AF430BD53}"/>
            </a:ext>
          </a:extLst>
        </xdr:cNvPr>
        <xdr:cNvSpPr txBox="1"/>
      </xdr:nvSpPr>
      <xdr:spPr>
        <a:xfrm>
          <a:off x="210757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113047</xdr:rowOff>
    </xdr:from>
    <xdr:ext cx="469744" cy="259045"/>
    <xdr:sp macro="" textlink="">
      <xdr:nvSpPr>
        <xdr:cNvPr id="954" name="n_2mainValue【庁舎】&#10;一人当たり面積">
          <a:extLst>
            <a:ext uri="{FF2B5EF4-FFF2-40B4-BE49-F238E27FC236}">
              <a16:creationId xmlns:a16="http://schemas.microsoft.com/office/drawing/2014/main" id="{617CE7CB-CEDC-4412-99A5-138489288F0F}"/>
            </a:ext>
          </a:extLst>
        </xdr:cNvPr>
        <xdr:cNvSpPr txBox="1"/>
      </xdr:nvSpPr>
      <xdr:spPr>
        <a:xfrm>
          <a:off x="201994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116857</xdr:rowOff>
    </xdr:from>
    <xdr:ext cx="469744" cy="259045"/>
    <xdr:sp macro="" textlink="">
      <xdr:nvSpPr>
        <xdr:cNvPr id="955" name="n_3mainValue【庁舎】&#10;一人当たり面積">
          <a:extLst>
            <a:ext uri="{FF2B5EF4-FFF2-40B4-BE49-F238E27FC236}">
              <a16:creationId xmlns:a16="http://schemas.microsoft.com/office/drawing/2014/main" id="{E9B3F386-021A-4293-B532-432DB83B57F4}"/>
            </a:ext>
          </a:extLst>
        </xdr:cNvPr>
        <xdr:cNvSpPr txBox="1"/>
      </xdr:nvSpPr>
      <xdr:spPr>
        <a:xfrm>
          <a:off x="19310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116857</xdr:rowOff>
    </xdr:from>
    <xdr:ext cx="469744" cy="259045"/>
    <xdr:sp macro="" textlink="">
      <xdr:nvSpPr>
        <xdr:cNvPr id="956" name="n_4mainValue【庁舎】&#10;一人当たり面積">
          <a:extLst>
            <a:ext uri="{FF2B5EF4-FFF2-40B4-BE49-F238E27FC236}">
              <a16:creationId xmlns:a16="http://schemas.microsoft.com/office/drawing/2014/main" id="{3842C6B3-0A00-4E0E-B30A-09D84D5AE9CB}"/>
            </a:ext>
          </a:extLst>
        </xdr:cNvPr>
        <xdr:cNvSpPr txBox="1"/>
      </xdr:nvSpPr>
      <xdr:spPr>
        <a:xfrm>
          <a:off x="18421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EE3DBC3B-3F55-4241-96D1-815A8D4C727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B209C325-1FE9-433F-AB03-4D87A1AC1ED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11F2417C-CB72-4DCA-973C-6FD8E6D2F27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年度に町田市バイオエネルギーセンターが完成したことにより、有形固定資産減価償却率が大幅に減少した。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保健センター・保健所については、全国平均及び東京都、類似団体の平均を大きく上回っており、現在老朽化している保健センター・保健所施設の複合化を含む建替えに向けて、検討を進めている。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430,385
423,126
71.55
200,807,500
191,617,973
8,144,138
83,594,498
93,791,889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年度の</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か年平均の財政力指数は</a:t>
          </a:r>
          <a:r>
            <a:rPr kumimoji="1" lang="en-US" altLang="ja-JP" sz="1100">
              <a:latin typeface="ＭＳ Ｐゴシック" panose="020B0600070205080204" pitchFamily="50" charset="-128"/>
              <a:ea typeface="ＭＳ Ｐゴシック" panose="020B0600070205080204" pitchFamily="50" charset="-128"/>
            </a:rPr>
            <a:t>0.953</a:t>
          </a:r>
          <a:r>
            <a:rPr kumimoji="1" lang="ja-JP" altLang="en-US" sz="1100">
              <a:latin typeface="ＭＳ Ｐゴシック" panose="020B0600070205080204" pitchFamily="50" charset="-128"/>
              <a:ea typeface="ＭＳ Ｐゴシック" panose="020B0600070205080204" pitchFamily="50" charset="-128"/>
            </a:rPr>
            <a:t>であり、前年度と比較すると</a:t>
          </a:r>
          <a:r>
            <a:rPr kumimoji="1" lang="en-US" altLang="ja-JP" sz="1100">
              <a:latin typeface="ＭＳ Ｐゴシック" panose="020B0600070205080204" pitchFamily="50" charset="-128"/>
              <a:ea typeface="ＭＳ Ｐゴシック" panose="020B0600070205080204" pitchFamily="50" charset="-128"/>
            </a:rPr>
            <a:t>0.014</a:t>
          </a:r>
          <a:r>
            <a:rPr kumimoji="1" lang="ja-JP" altLang="en-US" sz="1100">
              <a:latin typeface="ＭＳ Ｐゴシック" panose="020B0600070205080204" pitchFamily="50" charset="-128"/>
              <a:ea typeface="ＭＳ Ｐゴシック" panose="020B0600070205080204" pitchFamily="50" charset="-128"/>
            </a:rPr>
            <a:t>ポイント減少した。また、令和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年度単年度の財政力指数は</a:t>
          </a:r>
          <a:r>
            <a:rPr kumimoji="1" lang="en-US" altLang="ja-JP" sz="1100">
              <a:latin typeface="ＭＳ Ｐゴシック" panose="020B0600070205080204" pitchFamily="50" charset="-128"/>
              <a:ea typeface="ＭＳ Ｐゴシック" panose="020B0600070205080204" pitchFamily="50" charset="-128"/>
            </a:rPr>
            <a:t>0.929</a:t>
          </a:r>
          <a:r>
            <a:rPr kumimoji="1" lang="ja-JP" altLang="en-US" sz="1100">
              <a:latin typeface="ＭＳ Ｐゴシック" panose="020B0600070205080204" pitchFamily="50" charset="-128"/>
              <a:ea typeface="ＭＳ Ｐゴシック" panose="020B0600070205080204" pitchFamily="50" charset="-128"/>
            </a:rPr>
            <a:t>で、前年度より</a:t>
          </a:r>
          <a:r>
            <a:rPr kumimoji="1" lang="en-US" altLang="ja-JP" sz="1100">
              <a:latin typeface="ＭＳ Ｐゴシック" panose="020B0600070205080204" pitchFamily="50" charset="-128"/>
              <a:ea typeface="ＭＳ Ｐゴシック" panose="020B0600070205080204" pitchFamily="50" charset="-128"/>
            </a:rPr>
            <a:t>0.039</a:t>
          </a:r>
          <a:r>
            <a:rPr kumimoji="1" lang="ja-JP" altLang="en-US" sz="1100">
              <a:latin typeface="ＭＳ Ｐゴシック" panose="020B0600070205080204" pitchFamily="50" charset="-128"/>
              <a:ea typeface="ＭＳ Ｐゴシック" panose="020B0600070205080204" pitchFamily="50" charset="-128"/>
            </a:rPr>
            <a:t>ポイント減少した。</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か年平均の減少理由は、主に社会福祉費の増加によって、基準財政需要額が基準財政収入額より増加幅が大きかったことによる。</a:t>
          </a:r>
        </a:p>
        <a:p>
          <a:r>
            <a:rPr kumimoji="1" lang="ja-JP" altLang="en-US" sz="1100">
              <a:latin typeface="ＭＳ Ｐゴシック" panose="020B0600070205080204" pitchFamily="50" charset="-128"/>
              <a:ea typeface="ＭＳ Ｐゴシック" panose="020B0600070205080204" pitchFamily="50" charset="-128"/>
            </a:rPr>
            <a:t>　単年度の減少理由は、基準財政収入額が</a:t>
          </a:r>
          <a:r>
            <a:rPr kumimoji="1" lang="en-US" altLang="ja-JP" sz="1100">
              <a:latin typeface="ＭＳ Ｐゴシック" panose="020B0600070205080204" pitchFamily="50" charset="-128"/>
              <a:ea typeface="ＭＳ Ｐゴシック" panose="020B0600070205080204" pitchFamily="50" charset="-128"/>
            </a:rPr>
            <a:t>4.2%</a:t>
          </a:r>
          <a:r>
            <a:rPr kumimoji="1" lang="ja-JP" altLang="en-US" sz="1100">
              <a:latin typeface="ＭＳ Ｐゴシック" panose="020B0600070205080204" pitchFamily="50" charset="-128"/>
              <a:ea typeface="ＭＳ Ｐゴシック" panose="020B0600070205080204" pitchFamily="50" charset="-128"/>
            </a:rPr>
            <a:t>の増に対し、基準財政需要額が</a:t>
          </a:r>
          <a:r>
            <a:rPr kumimoji="1" lang="en-US" altLang="ja-JP" sz="1100">
              <a:latin typeface="ＭＳ Ｐゴシック" panose="020B0600070205080204" pitchFamily="50" charset="-128"/>
              <a:ea typeface="ＭＳ Ｐゴシック" panose="020B0600070205080204" pitchFamily="50" charset="-128"/>
            </a:rPr>
            <a:t>6.1%</a:t>
          </a:r>
          <a:r>
            <a:rPr kumimoji="1" lang="ja-JP" altLang="en-US" sz="1100">
              <a:latin typeface="ＭＳ Ｐゴシック" panose="020B0600070205080204" pitchFamily="50" charset="-128"/>
              <a:ea typeface="ＭＳ Ｐゴシック" panose="020B0600070205080204" pitchFamily="50" charset="-128"/>
            </a:rPr>
            <a:t>増加したことによる。需要額の主な項目では生活保護費が</a:t>
          </a:r>
          <a:r>
            <a:rPr kumimoji="1" lang="en-US" altLang="ja-JP" sz="1100">
              <a:latin typeface="ＭＳ Ｐゴシック" panose="020B0600070205080204" pitchFamily="50" charset="-128"/>
              <a:ea typeface="ＭＳ Ｐゴシック" panose="020B0600070205080204" pitchFamily="50" charset="-128"/>
            </a:rPr>
            <a:t>7.4%</a:t>
          </a:r>
          <a:r>
            <a:rPr kumimoji="1" lang="ja-JP" altLang="en-US" sz="1100">
              <a:latin typeface="ＭＳ Ｐゴシック" panose="020B0600070205080204" pitchFamily="50" charset="-128"/>
              <a:ea typeface="ＭＳ Ｐゴシック" panose="020B0600070205080204" pitchFamily="50" charset="-128"/>
            </a:rPr>
            <a:t>増加した。</a:t>
          </a:r>
        </a:p>
        <a:p>
          <a:r>
            <a:rPr kumimoji="1" lang="ja-JP" altLang="en-US" sz="1100">
              <a:latin typeface="ＭＳ Ｐゴシック" panose="020B0600070205080204" pitchFamily="50" charset="-128"/>
              <a:ea typeface="ＭＳ Ｐゴシック" panose="020B0600070205080204" pitchFamily="50" charset="-128"/>
            </a:rPr>
            <a:t>　財政力指数が</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を下回っている現状を改善するには、今後も経常事業費等の縮減及び歳入増へ向けた取り組みなどを継続する必要がある。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33161</xdr:rowOff>
    </xdr:from>
    <xdr:to>
      <xdr:col>23</xdr:col>
      <xdr:colOff>133350</xdr:colOff>
      <xdr:row>40</xdr:row>
      <xdr:rowOff>59972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9116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21466</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7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33161</xdr:rowOff>
    </xdr:from>
    <xdr:to>
      <xdr:col>19</xdr:col>
      <xdr:colOff>133350</xdr:colOff>
      <xdr:row>40</xdr:row>
      <xdr:rowOff>33161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62795</xdr:rowOff>
    </xdr:from>
    <xdr:to>
      <xdr:col>19</xdr:col>
      <xdr:colOff>184150</xdr:colOff>
      <xdr:row>40</xdr:row>
      <xdr:rowOff>164395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149172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0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19755</xdr:rowOff>
    </xdr:from>
    <xdr:to>
      <xdr:col>15</xdr:col>
      <xdr:colOff>82550</xdr:colOff>
      <xdr:row>40</xdr:row>
      <xdr:rowOff>33161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7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4532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19755</xdr:rowOff>
    </xdr:from>
    <xdr:to>
      <xdr:col>11</xdr:col>
      <xdr:colOff>31750</xdr:colOff>
      <xdr:row>40</xdr:row>
      <xdr:rowOff>19755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77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4532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9172</xdr:rowOff>
    </xdr:from>
    <xdr:to>
      <xdr:col>23</xdr:col>
      <xdr:colOff>184150</xdr:colOff>
      <xdr:row>40</xdr:row>
      <xdr:rowOff>110772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25699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1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153811</xdr:rowOff>
    </xdr:from>
    <xdr:to>
      <xdr:col>19</xdr:col>
      <xdr:colOff>184150</xdr:colOff>
      <xdr:row>40</xdr:row>
      <xdr:rowOff>83961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94138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0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153811</xdr:rowOff>
    </xdr:from>
    <xdr:to>
      <xdr:col>15</xdr:col>
      <xdr:colOff>133350</xdr:colOff>
      <xdr:row>40</xdr:row>
      <xdr:rowOff>83961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94138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140405</xdr:rowOff>
    </xdr:from>
    <xdr:to>
      <xdr:col>11</xdr:col>
      <xdr:colOff>82550</xdr:colOff>
      <xdr:row>40</xdr:row>
      <xdr:rowOff>70555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80732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140405</xdr:rowOff>
    </xdr:from>
    <xdr:to>
      <xdr:col>7</xdr:col>
      <xdr:colOff>31750</xdr:colOff>
      <xdr:row>40</xdr:row>
      <xdr:rowOff>70555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80732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年度の町田市の経常収支比率は</a:t>
          </a:r>
          <a:r>
            <a:rPr kumimoji="1" lang="en-US" altLang="ja-JP" sz="1300">
              <a:latin typeface="ＭＳ Ｐゴシック" panose="020B0600070205080204" pitchFamily="50" charset="-128"/>
              <a:ea typeface="ＭＳ Ｐゴシック" panose="020B0600070205080204" pitchFamily="50" charset="-128"/>
            </a:rPr>
            <a:t>86.7</a:t>
          </a:r>
          <a:r>
            <a:rPr kumimoji="1" lang="ja-JP" altLang="en-US" sz="1300">
              <a:latin typeface="ＭＳ Ｐゴシック" panose="020B0600070205080204" pitchFamily="50" charset="-128"/>
              <a:ea typeface="ＭＳ Ｐゴシック" panose="020B0600070205080204" pitchFamily="50" charset="-128"/>
            </a:rPr>
            <a:t>％となり、前年度の</a:t>
          </a:r>
          <a:r>
            <a:rPr kumimoji="1" lang="en-US" altLang="ja-JP" sz="1300">
              <a:latin typeface="ＭＳ Ｐゴシック" panose="020B0600070205080204" pitchFamily="50" charset="-128"/>
              <a:ea typeface="ＭＳ Ｐゴシック" panose="020B0600070205080204" pitchFamily="50" charset="-128"/>
            </a:rPr>
            <a:t>91.9</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ポイント減少した。一般財源における人件費の減少などが影響したことによる。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経常収支比率は、景気の低迷により市税増収を大きくは期待できない一方で、認定こども園等施設型給付費など扶助費が年々増加している状況などから、依然厳しい状況が続いている。</a:t>
          </a:r>
        </a:p>
        <a:p>
          <a:r>
            <a:rPr kumimoji="1" lang="ja-JP" altLang="en-US" sz="1300">
              <a:latin typeface="ＭＳ Ｐゴシック" panose="020B0600070205080204" pitchFamily="50" charset="-128"/>
              <a:ea typeface="ＭＳ Ｐゴシック" panose="020B0600070205080204" pitchFamily="50" charset="-128"/>
            </a:rPr>
            <a:t>将来に向けて、様々な市民要望に柔軟に対応していくためにも、さらなる経常経費の抑制、行政経営改革を継続する必要がある。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87187"/>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71120</xdr:rowOff>
    </xdr:from>
    <xdr:to>
      <xdr:col>23</xdr:col>
      <xdr:colOff>133350</xdr:colOff>
      <xdr:row>63</xdr:row>
      <xdr:rowOff>146473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529570"/>
          <a:ext cx="838200" cy="41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38117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6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146473</xdr:rowOff>
    </xdr:from>
    <xdr:to>
      <xdr:col>19</xdr:col>
      <xdr:colOff>133350</xdr:colOff>
      <xdr:row>64</xdr:row>
      <xdr:rowOff>87630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94782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98213</xdr:rowOff>
    </xdr:from>
    <xdr:to>
      <xdr:col>15</xdr:col>
      <xdr:colOff>82550</xdr:colOff>
      <xdr:row>64</xdr:row>
      <xdr:rowOff>87630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89956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32190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33867</xdr:rowOff>
    </xdr:from>
    <xdr:to>
      <xdr:col>11</xdr:col>
      <xdr:colOff>31750</xdr:colOff>
      <xdr:row>63</xdr:row>
      <xdr:rowOff>98213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83521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52917</xdr:rowOff>
    </xdr:from>
    <xdr:to>
      <xdr:col>11</xdr:col>
      <xdr:colOff>82550</xdr:colOff>
      <xdr:row>64</xdr:row>
      <xdr:rowOff>154517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139294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66904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36847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95673</xdr:rowOff>
    </xdr:from>
    <xdr:to>
      <xdr:col>19</xdr:col>
      <xdr:colOff>184150</xdr:colOff>
      <xdr:row>64</xdr:row>
      <xdr:rowOff>25823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36000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66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36830</xdr:rowOff>
    </xdr:from>
    <xdr:to>
      <xdr:col>15</xdr:col>
      <xdr:colOff>133350</xdr:colOff>
      <xdr:row>64</xdr:row>
      <xdr:rowOff>138430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47413</xdr:rowOff>
    </xdr:from>
    <xdr:to>
      <xdr:col>11</xdr:col>
      <xdr:colOff>82550</xdr:colOff>
      <xdr:row>63</xdr:row>
      <xdr:rowOff>149013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159190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94844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[117,608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年度の人件費の決算額は</a:t>
          </a:r>
          <a:r>
            <a:rPr kumimoji="1" lang="en-US" altLang="ja-JP" sz="1200">
              <a:latin typeface="ＭＳ Ｐゴシック" panose="020B0600070205080204" pitchFamily="50" charset="-128"/>
              <a:ea typeface="ＭＳ Ｐゴシック" panose="020B0600070205080204" pitchFamily="50" charset="-128"/>
            </a:rPr>
            <a:t>219</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千万円で、前年度と比較して</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千万円減少した。職員給（一般職員の給与・諸手当）は</a:t>
          </a:r>
          <a:r>
            <a:rPr kumimoji="1" lang="en-US" altLang="ja-JP" sz="1200">
              <a:latin typeface="ＭＳ Ｐゴシック" panose="020B0600070205080204" pitchFamily="50" charset="-128"/>
              <a:ea typeface="ＭＳ Ｐゴシック" panose="020B0600070205080204" pitchFamily="50" charset="-128"/>
            </a:rPr>
            <a:t>135</a:t>
          </a:r>
          <a:r>
            <a:rPr kumimoji="1" lang="ja-JP" altLang="en-US" sz="1200">
              <a:latin typeface="ＭＳ Ｐゴシック" panose="020B0600070205080204" pitchFamily="50" charset="-128"/>
              <a:ea typeface="ＭＳ Ｐゴシック" panose="020B0600070205080204" pitchFamily="50" charset="-128"/>
            </a:rPr>
            <a:t>億円で、最も職員給の多かった平成</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184</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千万円）に比べ</a:t>
          </a:r>
          <a:r>
            <a:rPr kumimoji="1" lang="en-US" altLang="ja-JP" sz="1200">
              <a:latin typeface="ＭＳ Ｐゴシック" panose="020B0600070205080204" pitchFamily="50" charset="-128"/>
              <a:ea typeface="ＭＳ Ｐゴシック" panose="020B0600070205080204" pitchFamily="50" charset="-128"/>
            </a:rPr>
            <a:t>49</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千万円の減少となり、職員数についても平成</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2,341</a:t>
          </a:r>
          <a:r>
            <a:rPr kumimoji="1" lang="ja-JP" altLang="en-US" sz="1200">
              <a:latin typeface="ＭＳ Ｐゴシック" panose="020B0600070205080204" pitchFamily="50" charset="-128"/>
              <a:ea typeface="ＭＳ Ｐゴシック" panose="020B0600070205080204" pitchFamily="50" charset="-128"/>
            </a:rPr>
            <a:t>人）のピーク時に比べ、</a:t>
          </a:r>
          <a:r>
            <a:rPr kumimoji="1" lang="en-US" altLang="ja-JP" sz="1200">
              <a:latin typeface="ＭＳ Ｐゴシック" panose="020B0600070205080204" pitchFamily="50" charset="-128"/>
              <a:ea typeface="ＭＳ Ｐゴシック" panose="020B0600070205080204" pitchFamily="50" charset="-128"/>
            </a:rPr>
            <a:t>269</a:t>
          </a:r>
          <a:r>
            <a:rPr kumimoji="1" lang="ja-JP" altLang="en-US" sz="1200">
              <a:latin typeface="ＭＳ Ｐゴシック" panose="020B0600070205080204" pitchFamily="50" charset="-128"/>
              <a:ea typeface="ＭＳ Ｐゴシック" panose="020B0600070205080204" pitchFamily="50" charset="-128"/>
            </a:rPr>
            <a:t>人の削減となっている。今後も職員定数の適正化に向け、効率的な執行体制の構築を図っていく。</a:t>
          </a:r>
        </a:p>
        <a:p>
          <a:r>
            <a:rPr kumimoji="1" lang="ja-JP" altLang="en-US" sz="1200">
              <a:latin typeface="ＭＳ Ｐゴシック" panose="020B0600070205080204" pitchFamily="50" charset="-128"/>
              <a:ea typeface="ＭＳ Ｐゴシック" panose="020B0600070205080204" pitchFamily="50" charset="-128"/>
            </a:rPr>
            <a:t>物件費の決算額は</a:t>
          </a:r>
          <a:r>
            <a:rPr kumimoji="1" lang="en-US" altLang="ja-JP" sz="1200">
              <a:latin typeface="ＭＳ Ｐゴシック" panose="020B0600070205080204" pitchFamily="50" charset="-128"/>
              <a:ea typeface="ＭＳ Ｐゴシック" panose="020B0600070205080204" pitchFamily="50" charset="-128"/>
            </a:rPr>
            <a:t>280</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千万円で、前年度と比較して</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千万円増加した。これは、新型コロナウイルス予防接種委託料が</a:t>
          </a:r>
          <a:r>
            <a:rPr kumimoji="1" lang="en-US" altLang="ja-JP" sz="1200">
              <a:latin typeface="ＭＳ Ｐゴシック" panose="020B0600070205080204" pitchFamily="50" charset="-128"/>
              <a:ea typeface="ＭＳ Ｐゴシック" panose="020B0600070205080204" pitchFamily="50" charset="-128"/>
            </a:rPr>
            <a:t>47</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9</a:t>
          </a:r>
          <a:r>
            <a:rPr kumimoji="1" lang="ja-JP" altLang="en-US" sz="1200">
              <a:latin typeface="ＭＳ Ｐゴシック" panose="020B0600070205080204" pitchFamily="50" charset="-128"/>
              <a:ea typeface="ＭＳ Ｐゴシック" panose="020B0600070205080204" pitchFamily="50" charset="-128"/>
            </a:rPr>
            <a:t>千万円の増加となったことなどによる。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67856</xdr:rowOff>
    </xdr:from>
    <xdr:to>
      <xdr:col>23</xdr:col>
      <xdr:colOff>133350</xdr:colOff>
      <xdr:row>88</xdr:row>
      <xdr:rowOff>106521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83856"/>
          <a:ext cx="0" cy="14102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78598</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6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106521</xdr:rowOff>
    </xdr:from>
    <xdr:to>
      <xdr:col>24</xdr:col>
      <xdr:colOff>12700</xdr:colOff>
      <xdr:row>88</xdr:row>
      <xdr:rowOff>106521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9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154233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2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67856</xdr:rowOff>
    </xdr:from>
    <xdr:to>
      <xdr:col>24</xdr:col>
      <xdr:colOff>12700</xdr:colOff>
      <xdr:row>80</xdr:row>
      <xdr:rowOff>67856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52642</xdr:rowOff>
    </xdr:from>
    <xdr:to>
      <xdr:col>23</xdr:col>
      <xdr:colOff>133350</xdr:colOff>
      <xdr:row>82</xdr:row>
      <xdr:rowOff>111868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11542"/>
          <a:ext cx="838200" cy="5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169600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28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26073</xdr:rowOff>
    </xdr:from>
    <xdr:to>
      <xdr:col>23</xdr:col>
      <xdr:colOff>184150</xdr:colOff>
      <xdr:row>83</xdr:row>
      <xdr:rowOff>127673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69002</xdr:rowOff>
    </xdr:from>
    <xdr:to>
      <xdr:col>19</xdr:col>
      <xdr:colOff>133350</xdr:colOff>
      <xdr:row>82</xdr:row>
      <xdr:rowOff>52642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56452"/>
          <a:ext cx="889000" cy="15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68669</xdr:rowOff>
    </xdr:from>
    <xdr:to>
      <xdr:col>19</xdr:col>
      <xdr:colOff>184150</xdr:colOff>
      <xdr:row>82</xdr:row>
      <xdr:rowOff>170269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155046</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13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10903</xdr:rowOff>
    </xdr:from>
    <xdr:to>
      <xdr:col>15</xdr:col>
      <xdr:colOff>82550</xdr:colOff>
      <xdr:row>81</xdr:row>
      <xdr:rowOff>69002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898353"/>
          <a:ext cx="889000" cy="5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126265</xdr:rowOff>
    </xdr:from>
    <xdr:to>
      <xdr:col>15</xdr:col>
      <xdr:colOff>133350</xdr:colOff>
      <xdr:row>82</xdr:row>
      <xdr:rowOff>56415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41192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10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155260</xdr:rowOff>
    </xdr:from>
    <xdr:to>
      <xdr:col>11</xdr:col>
      <xdr:colOff>31750</xdr:colOff>
      <xdr:row>81</xdr:row>
      <xdr:rowOff>10903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871260"/>
          <a:ext cx="889000" cy="2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81221</xdr:rowOff>
    </xdr:from>
    <xdr:to>
      <xdr:col>11</xdr:col>
      <xdr:colOff>82550</xdr:colOff>
      <xdr:row>82</xdr:row>
      <xdr:rowOff>11371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167598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155825</xdr:rowOff>
    </xdr:from>
    <xdr:to>
      <xdr:col>7</xdr:col>
      <xdr:colOff>31750</xdr:colOff>
      <xdr:row>82</xdr:row>
      <xdr:rowOff>85975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70752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2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61068</xdr:rowOff>
    </xdr:from>
    <xdr:to>
      <xdr:col>23</xdr:col>
      <xdr:colOff>184150</xdr:colOff>
      <xdr:row>82</xdr:row>
      <xdr:rowOff>162668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1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77595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6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1842</xdr:rowOff>
    </xdr:from>
    <xdr:to>
      <xdr:col>19</xdr:col>
      <xdr:colOff>184150</xdr:colOff>
      <xdr:row>82</xdr:row>
      <xdr:rowOff>103442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6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113619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29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18202</xdr:rowOff>
    </xdr:from>
    <xdr:to>
      <xdr:col>15</xdr:col>
      <xdr:colOff>133350</xdr:colOff>
      <xdr:row>81</xdr:row>
      <xdr:rowOff>119802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129979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7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131553</xdr:rowOff>
    </xdr:from>
    <xdr:to>
      <xdr:col>11</xdr:col>
      <xdr:colOff>82550</xdr:colOff>
      <xdr:row>81</xdr:row>
      <xdr:rowOff>61703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4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71880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16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104460</xdr:rowOff>
    </xdr:from>
    <xdr:to>
      <xdr:col>7</xdr:col>
      <xdr:colOff>31750</xdr:colOff>
      <xdr:row>81</xdr:row>
      <xdr:rowOff>34610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44787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58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京都人事委員会勧告を参考に給与制度の適正化に向けた取組みを行い、近年においては、部長級職員の給料の定額化や職員構成の変動、給料表の引上げ率の相違などの要因により、ラスパイレス指数は減少傾向にある。</a:t>
          </a:r>
        </a:p>
        <a:p>
          <a:r>
            <a:rPr kumimoji="1" lang="ja-JP" altLang="en-US" sz="1300">
              <a:latin typeface="ＭＳ Ｐゴシック" panose="020B0600070205080204" pitchFamily="50" charset="-128"/>
              <a:ea typeface="ＭＳ Ｐゴシック" panose="020B0600070205080204" pitchFamily="50" charset="-128"/>
            </a:rPr>
            <a:t>　また、平成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年度からは勤勉手当支給時の扶養手当の原資化及び退職手当の見直し、平成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年度からは部長級の給与の見直し、令和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月期末手当の廃止を実施しており、今後も東京都を参考にした給与制度の適正化に努める。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62441</xdr:rowOff>
    </xdr:from>
    <xdr:to>
      <xdr:col>81</xdr:col>
      <xdr:colOff>44450</xdr:colOff>
      <xdr:row>84</xdr:row>
      <xdr:rowOff>62441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4642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62441</xdr:rowOff>
    </xdr:from>
    <xdr:to>
      <xdr:col>77</xdr:col>
      <xdr:colOff>44450</xdr:colOff>
      <xdr:row>84</xdr:row>
      <xdr:rowOff>122766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46424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85</xdr:row>
      <xdr:rowOff>71966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5245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86</xdr:row>
      <xdr:rowOff>21166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6452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28168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25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11641</xdr:rowOff>
    </xdr:from>
    <xdr:to>
      <xdr:col>77</xdr:col>
      <xdr:colOff>95250</xdr:colOff>
      <xdr:row>84</xdr:row>
      <xdr:rowOff>113241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123418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182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職員数は、公共施設再編や学校再編の検討に対して増加する一方で、学校用務・給食調理業務及びごみ処理業務等の民間委託や生活介護事業の民営化により減少した。この結果、令和３年度と比較して普通会計全体で職員数が</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人減少し、人口</a:t>
          </a:r>
          <a:r>
            <a:rPr kumimoji="1" lang="en-US" altLang="ja-JP" sz="1050">
              <a:latin typeface="ＭＳ Ｐゴシック" panose="020B0600070205080204" pitchFamily="50" charset="-128"/>
              <a:ea typeface="ＭＳ Ｐゴシック" panose="020B0600070205080204" pitchFamily="50" charset="-128"/>
            </a:rPr>
            <a:t>1,000</a:t>
          </a:r>
          <a:r>
            <a:rPr kumimoji="1" lang="ja-JP" altLang="en-US" sz="1050">
              <a:latin typeface="ＭＳ Ｐゴシック" panose="020B0600070205080204" pitchFamily="50" charset="-128"/>
              <a:ea typeface="ＭＳ Ｐゴシック" panose="020B0600070205080204" pitchFamily="50" charset="-128"/>
            </a:rPr>
            <a:t>人当たり職員数は前年度と比較して</a:t>
          </a:r>
          <a:r>
            <a:rPr kumimoji="1" lang="en-US" altLang="ja-JP" sz="1050">
              <a:latin typeface="ＭＳ Ｐゴシック" panose="020B0600070205080204" pitchFamily="50" charset="-128"/>
              <a:ea typeface="ＭＳ Ｐゴシック" panose="020B0600070205080204" pitchFamily="50" charset="-128"/>
            </a:rPr>
            <a:t>0.02</a:t>
          </a:r>
          <a:r>
            <a:rPr kumimoji="1" lang="ja-JP" altLang="en-US" sz="1050">
              <a:latin typeface="ＭＳ Ｐゴシック" panose="020B0600070205080204" pitchFamily="50" charset="-128"/>
              <a:ea typeface="ＭＳ Ｐゴシック" panose="020B0600070205080204" pitchFamily="50" charset="-128"/>
            </a:rPr>
            <a:t>減少している。</a:t>
          </a:r>
        </a:p>
        <a:p>
          <a:r>
            <a:rPr kumimoji="1" lang="ja-JP" altLang="en-US" sz="1050">
              <a:latin typeface="ＭＳ Ｐゴシック" panose="020B0600070205080204" pitchFamily="50" charset="-128"/>
              <a:ea typeface="ＭＳ Ｐゴシック" panose="020B0600070205080204" pitchFamily="50" charset="-128"/>
            </a:rPr>
            <a:t>定数管理の計画として、令和４年度に策定した町田市職員定数管理計画（</a:t>
          </a:r>
          <a:r>
            <a:rPr kumimoji="1" lang="en-US" altLang="ja-JP" sz="1050">
              <a:latin typeface="ＭＳ Ｐゴシック" panose="020B0600070205080204" pitchFamily="50" charset="-128"/>
              <a:ea typeface="ＭＳ Ｐゴシック" panose="020B0600070205080204" pitchFamily="50" charset="-128"/>
            </a:rPr>
            <a:t>22‐26</a:t>
          </a:r>
          <a:r>
            <a:rPr kumimoji="1" lang="ja-JP" altLang="en-US" sz="1050">
              <a:latin typeface="ＭＳ Ｐゴシック" panose="020B0600070205080204" pitchFamily="50" charset="-128"/>
              <a:ea typeface="ＭＳ Ｐゴシック" panose="020B0600070205080204" pitchFamily="50" charset="-128"/>
            </a:rPr>
            <a:t>）では、「市の事務を執行するために必要な職員の数」と定義した</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職員定数</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について、令和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年度定数</a:t>
          </a:r>
          <a:r>
            <a:rPr kumimoji="1" lang="en-US" altLang="ja-JP" sz="1050">
              <a:latin typeface="ＭＳ Ｐゴシック" panose="020B0600070205080204" pitchFamily="50" charset="-128"/>
              <a:ea typeface="ＭＳ Ｐゴシック" panose="020B0600070205080204" pitchFamily="50" charset="-128"/>
            </a:rPr>
            <a:t>2,233</a:t>
          </a:r>
          <a:r>
            <a:rPr kumimoji="1" lang="ja-JP" altLang="en-US" sz="1050">
              <a:latin typeface="ＭＳ Ｐゴシック" panose="020B0600070205080204" pitchFamily="50" charset="-128"/>
              <a:ea typeface="ＭＳ Ｐゴシック" panose="020B0600070205080204" pitchFamily="50" charset="-128"/>
            </a:rPr>
            <a:t>人に対して、令和</a:t>
          </a:r>
          <a:r>
            <a:rPr kumimoji="1" lang="en-US" altLang="ja-JP" sz="1050">
              <a:latin typeface="ＭＳ Ｐゴシック" panose="020B0600070205080204" pitchFamily="50" charset="-128"/>
              <a:ea typeface="ＭＳ Ｐゴシック" panose="020B0600070205080204" pitchFamily="50" charset="-128"/>
            </a:rPr>
            <a:t>8</a:t>
          </a:r>
          <a:r>
            <a:rPr kumimoji="1" lang="ja-JP" altLang="en-US" sz="1050">
              <a:latin typeface="ＭＳ Ｐゴシック" panose="020B0600070205080204" pitchFamily="50" charset="-128"/>
              <a:ea typeface="ＭＳ Ｐゴシック" panose="020B0600070205080204" pitchFamily="50" charset="-128"/>
            </a:rPr>
            <a:t>年度定数を</a:t>
          </a:r>
          <a:r>
            <a:rPr kumimoji="1" lang="en-US" altLang="ja-JP" sz="1050">
              <a:latin typeface="ＭＳ Ｐゴシック" panose="020B0600070205080204" pitchFamily="50" charset="-128"/>
              <a:ea typeface="ＭＳ Ｐゴシック" panose="020B0600070205080204" pitchFamily="50" charset="-128"/>
            </a:rPr>
            <a:t>2,141</a:t>
          </a:r>
          <a:r>
            <a:rPr kumimoji="1" lang="ja-JP" altLang="en-US" sz="1050">
              <a:latin typeface="ＭＳ Ｐゴシック" panose="020B0600070205080204" pitchFamily="50" charset="-128"/>
              <a:ea typeface="ＭＳ Ｐゴシック" panose="020B0600070205080204" pitchFamily="50" charset="-128"/>
            </a:rPr>
            <a:t>人</a:t>
          </a:r>
          <a:r>
            <a:rPr kumimoji="1" lang="en-US" altLang="ja-JP" sz="1050">
              <a:latin typeface="ＭＳ Ｐゴシック" panose="020B0600070205080204" pitchFamily="50" charset="-128"/>
              <a:ea typeface="ＭＳ Ｐゴシック" panose="020B0600070205080204" pitchFamily="50" charset="-128"/>
            </a:rPr>
            <a:t>(92</a:t>
          </a:r>
          <a:r>
            <a:rPr kumimoji="1" lang="ja-JP" altLang="en-US" sz="1050">
              <a:latin typeface="ＭＳ Ｐゴシック" panose="020B0600070205080204" pitchFamily="50" charset="-128"/>
              <a:ea typeface="ＭＳ Ｐゴシック" panose="020B0600070205080204" pitchFamily="50" charset="-128"/>
            </a:rPr>
            <a:t>人削減</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にすることを定めている。今後も「町田市職員定数管理計画</a:t>
          </a:r>
          <a:r>
            <a:rPr kumimoji="1" lang="en-US" altLang="ja-JP" sz="1050">
              <a:latin typeface="ＭＳ Ｐゴシック" panose="020B0600070205080204" pitchFamily="50" charset="-128"/>
              <a:ea typeface="ＭＳ Ｐゴシック" panose="020B0600070205080204" pitchFamily="50" charset="-128"/>
            </a:rPr>
            <a:t>(22‐26)</a:t>
          </a:r>
          <a:r>
            <a:rPr kumimoji="1" lang="ja-JP" altLang="en-US" sz="1050">
              <a:latin typeface="ＭＳ Ｐゴシック" panose="020B0600070205080204" pitchFamily="50" charset="-128"/>
              <a:ea typeface="ＭＳ Ｐゴシック" panose="020B0600070205080204" pitchFamily="50" charset="-128"/>
            </a:rPr>
            <a:t>」に基づき、適切な職員定数管理に努めていく。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80010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22807"/>
          <a:ext cx="0" cy="14443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121013</xdr:rowOff>
    </xdr:from>
    <xdr:to>
      <xdr:col>81</xdr:col>
      <xdr:colOff>44450</xdr:colOff>
      <xdr:row>59</xdr:row>
      <xdr:rowOff>127907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23656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95811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5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127907</xdr:rowOff>
    </xdr:from>
    <xdr:to>
      <xdr:col>77</xdr:col>
      <xdr:colOff>44450</xdr:colOff>
      <xdr:row>59</xdr:row>
      <xdr:rowOff>141696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24345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141696</xdr:rowOff>
    </xdr:from>
    <xdr:to>
      <xdr:col>72</xdr:col>
      <xdr:colOff>203200</xdr:colOff>
      <xdr:row>59</xdr:row>
      <xdr:rowOff>148590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25724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130628</xdr:rowOff>
    </xdr:from>
    <xdr:to>
      <xdr:col>73</xdr:col>
      <xdr:colOff>44450</xdr:colOff>
      <xdr:row>62</xdr:row>
      <xdr:rowOff>60778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45555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148590</xdr:rowOff>
    </xdr:from>
    <xdr:to>
      <xdr:col>68</xdr:col>
      <xdr:colOff>152400</xdr:colOff>
      <xdr:row>59</xdr:row>
      <xdr:rowOff>148590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264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120287</xdr:rowOff>
    </xdr:from>
    <xdr:to>
      <xdr:col>68</xdr:col>
      <xdr:colOff>203200</xdr:colOff>
      <xdr:row>62</xdr:row>
      <xdr:rowOff>50437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35214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70213</xdr:rowOff>
    </xdr:from>
    <xdr:to>
      <xdr:col>81</xdr:col>
      <xdr:colOff>95250</xdr:colOff>
      <xdr:row>60</xdr:row>
      <xdr:rowOff>363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162940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0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77107</xdr:rowOff>
    </xdr:from>
    <xdr:to>
      <xdr:col>77</xdr:col>
      <xdr:colOff>95250</xdr:colOff>
      <xdr:row>60</xdr:row>
      <xdr:rowOff>7257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17434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6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90896</xdr:rowOff>
    </xdr:from>
    <xdr:to>
      <xdr:col>73</xdr:col>
      <xdr:colOff>44450</xdr:colOff>
      <xdr:row>60</xdr:row>
      <xdr:rowOff>21046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31223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97790</xdr:rowOff>
    </xdr:from>
    <xdr:to>
      <xdr:col>68</xdr:col>
      <xdr:colOff>203200</xdr:colOff>
      <xdr:row>60</xdr:row>
      <xdr:rowOff>27940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38117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97790</xdr:rowOff>
    </xdr:from>
    <xdr:to>
      <xdr:col>64</xdr:col>
      <xdr:colOff>152400</xdr:colOff>
      <xdr:row>60</xdr:row>
      <xdr:rowOff>27940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38117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年度と比較して</a:t>
          </a:r>
          <a:r>
            <a:rPr kumimoji="1" lang="en-US" altLang="ja-JP" sz="1050">
              <a:latin typeface="ＭＳ Ｐゴシック" panose="020B0600070205080204" pitchFamily="50" charset="-128"/>
              <a:ea typeface="ＭＳ Ｐゴシック" panose="020B0600070205080204" pitchFamily="50" charset="-128"/>
            </a:rPr>
            <a:t>0.4</a:t>
          </a:r>
          <a:r>
            <a:rPr kumimoji="1" lang="ja-JP" altLang="en-US" sz="1050">
              <a:latin typeface="ＭＳ Ｐゴシック" panose="020B0600070205080204" pitchFamily="50" charset="-128"/>
              <a:ea typeface="ＭＳ Ｐゴシック" panose="020B0600070205080204" pitchFamily="50" charset="-128"/>
            </a:rPr>
            <a:t>ポイント上昇したものの、類似団体内順位は</a:t>
          </a:r>
          <a:r>
            <a:rPr kumimoji="1" lang="en-US" altLang="ja-JP" sz="1050">
              <a:latin typeface="ＭＳ Ｐゴシック" panose="020B0600070205080204" pitchFamily="50" charset="-128"/>
              <a:ea typeface="ＭＳ Ｐゴシック" panose="020B0600070205080204" pitchFamily="50" charset="-128"/>
            </a:rPr>
            <a:t>6</a:t>
          </a:r>
          <a:r>
            <a:rPr kumimoji="1" lang="ja-JP" altLang="en-US" sz="1050">
              <a:latin typeface="ＭＳ Ｐゴシック" panose="020B0600070205080204" pitchFamily="50" charset="-128"/>
              <a:ea typeface="ＭＳ Ｐゴシック" panose="020B0600070205080204" pitchFamily="50" charset="-128"/>
            </a:rPr>
            <a:t>位となっている。（令和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年度実算出数値：</a:t>
          </a:r>
          <a:r>
            <a:rPr kumimoji="1" lang="en-US" altLang="ja-JP" sz="1050">
              <a:latin typeface="ＭＳ Ｐゴシック" panose="020B0600070205080204" pitchFamily="50" charset="-128"/>
              <a:ea typeface="ＭＳ Ｐゴシック" panose="020B0600070205080204" pitchFamily="50" charset="-128"/>
            </a:rPr>
            <a:t>1.08389%</a:t>
          </a:r>
          <a:r>
            <a:rPr kumimoji="1" lang="ja-JP" altLang="en-US" sz="1050">
              <a:latin typeface="ＭＳ Ｐゴシック" panose="020B0600070205080204" pitchFamily="50" charset="-128"/>
              <a:ea typeface="ＭＳ Ｐゴシック" panose="020B0600070205080204" pitchFamily="50" charset="-128"/>
            </a:rPr>
            <a:t>、平成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年度実算出数値：</a:t>
          </a:r>
          <a:r>
            <a:rPr kumimoji="1" lang="en-US" altLang="ja-JP" sz="1050">
              <a:latin typeface="ＭＳ Ｐゴシック" panose="020B0600070205080204" pitchFamily="50" charset="-128"/>
              <a:ea typeface="ＭＳ Ｐゴシック" panose="020B0600070205080204" pitchFamily="50" charset="-128"/>
            </a:rPr>
            <a:t>-0.01326%</a:t>
          </a:r>
          <a:r>
            <a:rPr kumimoji="1" lang="ja-JP" altLang="en-US" sz="1050">
              <a:latin typeface="ＭＳ Ｐゴシック" panose="020B0600070205080204" pitchFamily="50" charset="-128"/>
              <a:ea typeface="ＭＳ Ｐゴシック" panose="020B0600070205080204" pitchFamily="50" charset="-128"/>
            </a:rPr>
            <a:t>）</a:t>
          </a:r>
          <a:endParaRPr kumimoji="1" lang="en-US" altLang="ja-JP" sz="105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上昇した主な要因としては、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年度からの学校教育施設等整備事業（</a:t>
          </a:r>
          <a:r>
            <a:rPr kumimoji="1" lang="en-US" altLang="ja-JP" sz="1050">
              <a:latin typeface="ＭＳ Ｐゴシック" panose="020B0600070205080204" pitchFamily="50" charset="-128"/>
              <a:ea typeface="ＭＳ Ｐゴシック" panose="020B0600070205080204" pitchFamily="50" charset="-128"/>
            </a:rPr>
            <a:t>6.8</a:t>
          </a:r>
          <a:r>
            <a:rPr kumimoji="1" lang="ja-JP" altLang="en-US" sz="1050">
              <a:latin typeface="ＭＳ Ｐゴシック" panose="020B0600070205080204" pitchFamily="50" charset="-128"/>
              <a:ea typeface="ＭＳ Ｐゴシック" panose="020B0600070205080204" pitchFamily="50" charset="-128"/>
            </a:rPr>
            <a:t>億円）やごみ処理施設整備事業（</a:t>
          </a:r>
          <a:r>
            <a:rPr kumimoji="1" lang="en-US" altLang="ja-JP" sz="1050">
              <a:latin typeface="ＭＳ Ｐゴシック" panose="020B0600070205080204" pitchFamily="50" charset="-128"/>
              <a:ea typeface="ＭＳ Ｐゴシック" panose="020B0600070205080204" pitchFamily="50" charset="-128"/>
            </a:rPr>
            <a:t>9.2</a:t>
          </a:r>
          <a:r>
            <a:rPr kumimoji="1" lang="ja-JP" altLang="en-US" sz="1050">
              <a:latin typeface="ＭＳ Ｐゴシック" panose="020B0600070205080204" pitchFamily="50" charset="-128"/>
              <a:ea typeface="ＭＳ Ｐゴシック" panose="020B0600070205080204" pitchFamily="50" charset="-128"/>
            </a:rPr>
            <a:t>億円）の償還開始により、平成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年度と比較して令和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年度及び令和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年度の元利償還金が増加している。このため、令和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年度及び令和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年度の単年度を平均に含む令和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年度決算の値（令和元年度～令和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年度の三カ年平均）の方が、昨年度の令和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年度決算の値（平成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年度の三カ年平均）と比べ、増加した。今後についても、後年度の公債費負担軽減などを行い、適正水準の維持を目指す。</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10281</xdr:rowOff>
    </xdr:from>
    <xdr:to>
      <xdr:col>81</xdr:col>
      <xdr:colOff>44450</xdr:colOff>
      <xdr:row>38</xdr:row>
      <xdr:rowOff>56243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525381"/>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124278</xdr:rowOff>
    </xdr:from>
    <xdr:to>
      <xdr:col>77</xdr:col>
      <xdr:colOff>44450</xdr:colOff>
      <xdr:row>38</xdr:row>
      <xdr:rowOff>10281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46792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121255</xdr:rowOff>
    </xdr:from>
    <xdr:to>
      <xdr:col>77</xdr:col>
      <xdr:colOff>95250</xdr:colOff>
      <xdr:row>40</xdr:row>
      <xdr:rowOff>51405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36182</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9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89807</xdr:rowOff>
    </xdr:from>
    <xdr:to>
      <xdr:col>72</xdr:col>
      <xdr:colOff>203200</xdr:colOff>
      <xdr:row>37</xdr:row>
      <xdr:rowOff>124278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4334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55336</xdr:rowOff>
    </xdr:from>
    <xdr:to>
      <xdr:col>68</xdr:col>
      <xdr:colOff>152400</xdr:colOff>
      <xdr:row>37</xdr:row>
      <xdr:rowOff>89807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3989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47672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59162</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5443</xdr:rowOff>
    </xdr:from>
    <xdr:to>
      <xdr:col>81</xdr:col>
      <xdr:colOff>95250</xdr:colOff>
      <xdr:row>38</xdr:row>
      <xdr:rowOff>107043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21970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6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130931</xdr:rowOff>
    </xdr:from>
    <xdr:to>
      <xdr:col>77</xdr:col>
      <xdr:colOff>95250</xdr:colOff>
      <xdr:row>38</xdr:row>
      <xdr:rowOff>61081</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47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71258</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243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73478</xdr:rowOff>
    </xdr:from>
    <xdr:to>
      <xdr:col>73</xdr:col>
      <xdr:colOff>44450</xdr:colOff>
      <xdr:row>38</xdr:row>
      <xdr:rowOff>3628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13805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39007</xdr:rowOff>
    </xdr:from>
    <xdr:to>
      <xdr:col>68</xdr:col>
      <xdr:colOff>203200</xdr:colOff>
      <xdr:row>37</xdr:row>
      <xdr:rowOff>140607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150784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15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4536</xdr:rowOff>
    </xdr:from>
    <xdr:to>
      <xdr:col>64</xdr:col>
      <xdr:colOff>152400</xdr:colOff>
      <xdr:row>37</xdr:row>
      <xdr:rowOff>106136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116313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令和</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年度は将来負担額</a:t>
          </a:r>
          <a:r>
            <a:rPr kumimoji="1" lang="en-US" altLang="ja-JP" sz="1000">
              <a:latin typeface="ＭＳ Ｐゴシック" panose="020B0600070205080204" pitchFamily="50" charset="-128"/>
              <a:ea typeface="ＭＳ Ｐゴシック" panose="020B0600070205080204" pitchFamily="50" charset="-128"/>
            </a:rPr>
            <a:t>1,242</a:t>
          </a:r>
          <a:r>
            <a:rPr kumimoji="1" lang="ja-JP" altLang="en-US" sz="1000">
              <a:latin typeface="ＭＳ Ｐゴシック" panose="020B0600070205080204" pitchFamily="50" charset="-128"/>
              <a:ea typeface="ＭＳ Ｐゴシック" panose="020B0600070205080204" pitchFamily="50" charset="-128"/>
            </a:rPr>
            <a:t>億</a:t>
          </a:r>
          <a:r>
            <a:rPr kumimoji="1" lang="en-US" altLang="ja-JP" sz="1000">
              <a:latin typeface="ＭＳ Ｐゴシック" panose="020B0600070205080204" pitchFamily="50" charset="-128"/>
              <a:ea typeface="ＭＳ Ｐゴシック" panose="020B0600070205080204" pitchFamily="50" charset="-128"/>
            </a:rPr>
            <a:t>7</a:t>
          </a:r>
          <a:r>
            <a:rPr kumimoji="1" lang="ja-JP" altLang="en-US" sz="1000">
              <a:latin typeface="ＭＳ Ｐゴシック" panose="020B0600070205080204" pitchFamily="50" charset="-128"/>
              <a:ea typeface="ＭＳ Ｐゴシック" panose="020B0600070205080204" pitchFamily="50" charset="-128"/>
            </a:rPr>
            <a:t>千万円に対し、控除される充当可能財源が</a:t>
          </a:r>
          <a:r>
            <a:rPr kumimoji="1" lang="en-US" altLang="ja-JP" sz="1000">
              <a:latin typeface="ＭＳ Ｐゴシック" panose="020B0600070205080204" pitchFamily="50" charset="-128"/>
              <a:ea typeface="ＭＳ Ｐゴシック" panose="020B0600070205080204" pitchFamily="50" charset="-128"/>
            </a:rPr>
            <a:t>1,358</a:t>
          </a:r>
          <a:r>
            <a:rPr kumimoji="1" lang="ja-JP" altLang="en-US" sz="1000">
              <a:latin typeface="ＭＳ Ｐゴシック" panose="020B0600070205080204" pitchFamily="50" charset="-128"/>
              <a:ea typeface="ＭＳ Ｐゴシック" panose="020B0600070205080204" pitchFamily="50" charset="-128"/>
            </a:rPr>
            <a:t>億</a:t>
          </a:r>
          <a:r>
            <a:rPr kumimoji="1" lang="en-US" altLang="ja-JP" sz="1000">
              <a:latin typeface="ＭＳ Ｐゴシック" panose="020B0600070205080204" pitchFamily="50" charset="-128"/>
              <a:ea typeface="ＭＳ Ｐゴシック" panose="020B0600070205080204" pitchFamily="50" charset="-128"/>
            </a:rPr>
            <a:t>7</a:t>
          </a:r>
          <a:r>
            <a:rPr kumimoji="1" lang="ja-JP" altLang="en-US" sz="1000">
              <a:latin typeface="ＭＳ Ｐゴシック" panose="020B0600070205080204" pitchFamily="50" charset="-128"/>
              <a:ea typeface="ＭＳ Ｐゴシック" panose="020B0600070205080204" pitchFamily="50" charset="-128"/>
            </a:rPr>
            <a:t>千万円あり、差引の結果、将来負担額が生じていない。（令和</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年度数値：</a:t>
          </a:r>
          <a:r>
            <a:rPr kumimoji="1" lang="en-US" altLang="ja-JP" sz="1000">
              <a:latin typeface="ＭＳ Ｐゴシック" panose="020B0600070205080204" pitchFamily="50" charset="-128"/>
              <a:ea typeface="ＭＳ Ｐゴシック" panose="020B0600070205080204" pitchFamily="50" charset="-128"/>
            </a:rPr>
            <a:t>-15.0</a:t>
          </a:r>
          <a:r>
            <a:rPr kumimoji="1" lang="ja-JP" altLang="en-US" sz="1000">
              <a:latin typeface="ＭＳ Ｐゴシック" panose="020B0600070205080204" pitchFamily="50" charset="-128"/>
              <a:ea typeface="ＭＳ Ｐゴシック" panose="020B0600070205080204" pitchFamily="50" charset="-128"/>
            </a:rPr>
            <a:t>、令和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年度数値：</a:t>
          </a:r>
          <a:r>
            <a:rPr kumimoji="1" lang="en-US" altLang="ja-JP" sz="1000">
              <a:latin typeface="ＭＳ Ｐゴシック" panose="020B0600070205080204" pitchFamily="50" charset="-128"/>
              <a:ea typeface="ＭＳ Ｐゴシック" panose="020B0600070205080204" pitchFamily="50" charset="-128"/>
            </a:rPr>
            <a:t>-6.9</a:t>
          </a:r>
          <a:r>
            <a:rPr kumimoji="1" lang="ja-JP" altLang="en-US" sz="1000">
              <a:latin typeface="ＭＳ Ｐゴシック" panose="020B0600070205080204" pitchFamily="50" charset="-128"/>
              <a:ea typeface="ＭＳ Ｐゴシック" panose="020B0600070205080204" pitchFamily="50" charset="-128"/>
            </a:rPr>
            <a:t>）　</a:t>
          </a:r>
        </a:p>
        <a:p>
          <a:r>
            <a:rPr kumimoji="1" lang="ja-JP" altLang="en-US" sz="1000">
              <a:latin typeface="ＭＳ Ｐゴシック" panose="020B0600070205080204" pitchFamily="50" charset="-128"/>
              <a:ea typeface="ＭＳ Ｐゴシック" panose="020B0600070205080204" pitchFamily="50" charset="-128"/>
            </a:rPr>
            <a:t>減理由としては、①病院事業会計の地方債の元金残高が増加したことなどにより、公営企業等繰入見込額が、前年度比較で</a:t>
          </a:r>
          <a:r>
            <a:rPr kumimoji="1" lang="en-US" altLang="ja-JP" sz="1000">
              <a:latin typeface="ＭＳ Ｐゴシック" panose="020B0600070205080204" pitchFamily="50" charset="-128"/>
              <a:ea typeface="ＭＳ Ｐゴシック" panose="020B0600070205080204" pitchFamily="50" charset="-128"/>
            </a:rPr>
            <a:t>3.6</a:t>
          </a:r>
          <a:r>
            <a:rPr kumimoji="1" lang="ja-JP" altLang="en-US" sz="1000">
              <a:latin typeface="ＭＳ Ｐゴシック" panose="020B0600070205080204" pitchFamily="50" charset="-128"/>
              <a:ea typeface="ＭＳ Ｐゴシック" panose="020B0600070205080204" pitchFamily="50" charset="-128"/>
            </a:rPr>
            <a:t>億円減少した、②財政調整基金、公共施設整備基金、職員退職手当基金などが増加したことにより、地方債の償還額等に充当可能な基金が、前年度比較で</a:t>
          </a:r>
          <a:r>
            <a:rPr kumimoji="1" lang="en-US" altLang="ja-JP" sz="1000">
              <a:latin typeface="ＭＳ Ｐゴシック" panose="020B0600070205080204" pitchFamily="50" charset="-128"/>
              <a:ea typeface="ＭＳ Ｐゴシック" panose="020B0600070205080204" pitchFamily="50" charset="-128"/>
            </a:rPr>
            <a:t>16.9</a:t>
          </a:r>
          <a:r>
            <a:rPr kumimoji="1" lang="ja-JP" altLang="en-US" sz="1000">
              <a:latin typeface="ＭＳ Ｐゴシック" panose="020B0600070205080204" pitchFamily="50" charset="-128"/>
              <a:ea typeface="ＭＳ Ｐゴシック" panose="020B0600070205080204" pitchFamily="50" charset="-128"/>
            </a:rPr>
            <a:t>億円増加した、③下水道費及び清掃費の増などにより、基準財政需要額算入見込額が、前年度比較で</a:t>
          </a:r>
          <a:r>
            <a:rPr kumimoji="1" lang="en-US" altLang="ja-JP" sz="1000">
              <a:latin typeface="ＭＳ Ｐゴシック" panose="020B0600070205080204" pitchFamily="50" charset="-128"/>
              <a:ea typeface="ＭＳ Ｐゴシック" panose="020B0600070205080204" pitchFamily="50" charset="-128"/>
            </a:rPr>
            <a:t>13.5</a:t>
          </a:r>
          <a:r>
            <a:rPr kumimoji="1" lang="ja-JP" altLang="en-US" sz="1000">
              <a:latin typeface="ＭＳ Ｐゴシック" panose="020B0600070205080204" pitchFamily="50" charset="-128"/>
              <a:ea typeface="ＭＳ Ｐゴシック" panose="020B0600070205080204" pitchFamily="50" charset="-128"/>
            </a:rPr>
            <a:t>億円増加したため。①は将来負担比率の分子の値、②及び③は将来負担比率の分子から控除される値であることから、令和</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年度決算では令和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年度決算と比べて将来負担比率の値が減少した。</a:t>
          </a:r>
        </a:p>
        <a:p>
          <a:r>
            <a:rPr kumimoji="1" lang="ja-JP" altLang="en-US" sz="1000">
              <a:latin typeface="ＭＳ Ｐゴシック" panose="020B0600070205080204" pitchFamily="50" charset="-128"/>
              <a:ea typeface="ＭＳ Ｐゴシック" panose="020B0600070205080204" pitchFamily="50" charset="-128"/>
            </a:rPr>
            <a:t>今後も将来負担の増大を招くことが無いよう地方債の管理を徹底する。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113211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85288</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5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113211</xdr:rowOff>
    </xdr:from>
    <xdr:to>
      <xdr:col>81</xdr:col>
      <xdr:colOff>133350</xdr:colOff>
      <xdr:row>22</xdr:row>
      <xdr:rowOff>113211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8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91820</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20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119743</xdr:rowOff>
    </xdr:from>
    <xdr:to>
      <xdr:col>81</xdr:col>
      <xdr:colOff>95250</xdr:colOff>
      <xdr:row>14</xdr:row>
      <xdr:rowOff>49893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155938</xdr:rowOff>
    </xdr:from>
    <xdr:to>
      <xdr:col>77</xdr:col>
      <xdr:colOff>95250</xdr:colOff>
      <xdr:row>14</xdr:row>
      <xdr:rowOff>86088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96265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5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55154</xdr:rowOff>
    </xdr:from>
    <xdr:to>
      <xdr:col>73</xdr:col>
      <xdr:colOff>44450</xdr:colOff>
      <xdr:row>14</xdr:row>
      <xdr:rowOff>156754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166931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70666</xdr:rowOff>
    </xdr:from>
    <xdr:to>
      <xdr:col>68</xdr:col>
      <xdr:colOff>203200</xdr:colOff>
      <xdr:row>15</xdr:row>
      <xdr:rowOff>816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10993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3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162016</xdr:rowOff>
    </xdr:from>
    <xdr:to>
      <xdr:col>64</xdr:col>
      <xdr:colOff>152400</xdr:colOff>
      <xdr:row>15</xdr:row>
      <xdr:rowOff>92166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6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102343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3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116417</xdr:colOff>
      <xdr:row>26</xdr:row>
      <xdr:rowOff>95247</xdr:rowOff>
    </xdr:from>
    <xdr:ext cx="11605741" cy="425758"/>
    <xdr:sp macro="" textlink="">
      <xdr:nvSpPr>
        <xdr:cNvPr id="464" name="テキスト ボックス 463">
          <a:extLst>
            <a:ext uri="{FF2B5EF4-FFF2-40B4-BE49-F238E27FC236}">
              <a16:creationId xmlns:a16="http://schemas.microsoft.com/office/drawing/2014/main" id="{D622C4CE-4A33-487C-A677-7BAC06B04460}"/>
            </a:ext>
          </a:extLst>
        </xdr:cNvPr>
        <xdr:cNvSpPr txBox="1"/>
      </xdr:nvSpPr>
      <xdr:spPr>
        <a:xfrm>
          <a:off x="751417" y="4497914"/>
          <a:ext cx="1160574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万人当たり職員数」の算出に用いる職員数及び「給与水準（国との比較）」の「ラスパイレス指数」については、各調査対象年度の翌年の地方公務員給与実態調査に基づいているが、</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（市町村においては人口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430,385
423,126
71.55
200,807,500
191,617,973
8,144,138
83,594,498
93,791,889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人件費に係る経常収支比率は令和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年度と比較して</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ポイント減少した。</a:t>
          </a:r>
        </a:p>
        <a:p>
          <a:r>
            <a:rPr kumimoji="1" lang="ja-JP" altLang="en-US" sz="1100">
              <a:latin typeface="ＭＳ Ｐゴシック" panose="020B0600070205080204" pitchFamily="50" charset="-128"/>
              <a:ea typeface="ＭＳ Ｐゴシック" panose="020B0600070205080204" pitchFamily="50" charset="-128"/>
            </a:rPr>
            <a:t>引き続き職員定数の適正化に向け、効率的な執行体制の構築を図っていく。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37</xdr:row>
      <xdr:rowOff>39370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3062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39370</xdr:rowOff>
    </xdr:from>
    <xdr:to>
      <xdr:col>19</xdr:col>
      <xdr:colOff>187325</xdr:colOff>
      <xdr:row>37</xdr:row>
      <xdr:rowOff>100330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83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102870</xdr:rowOff>
    </xdr:from>
    <xdr:to>
      <xdr:col>20</xdr:col>
      <xdr:colOff>38100</xdr:colOff>
      <xdr:row>38</xdr:row>
      <xdr:rowOff>33020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17797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77470</xdr:rowOff>
    </xdr:from>
    <xdr:to>
      <xdr:col>15</xdr:col>
      <xdr:colOff>98425</xdr:colOff>
      <xdr:row>37</xdr:row>
      <xdr:rowOff>100330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21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54610</xdr:rowOff>
    </xdr:from>
    <xdr:to>
      <xdr:col>11</xdr:col>
      <xdr:colOff>9525</xdr:colOff>
      <xdr:row>37</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98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143527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160020</xdr:rowOff>
    </xdr:from>
    <xdr:to>
      <xdr:col>20</xdr:col>
      <xdr:colOff>38100</xdr:colOff>
      <xdr:row>37</xdr:row>
      <xdr:rowOff>90170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100347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49530</xdr:rowOff>
    </xdr:from>
    <xdr:to>
      <xdr:col>15</xdr:col>
      <xdr:colOff>149225</xdr:colOff>
      <xdr:row>37</xdr:row>
      <xdr:rowOff>151130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161307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26670</xdr:rowOff>
    </xdr:from>
    <xdr:to>
      <xdr:col>11</xdr:col>
      <xdr:colOff>60325</xdr:colOff>
      <xdr:row>37</xdr:row>
      <xdr:rowOff>128270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138447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115587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物件費に係る経常収支比率は、令和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年度と比較して</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ポイント減少した。</a:t>
          </a:r>
        </a:p>
        <a:p>
          <a:r>
            <a:rPr kumimoji="1" lang="ja-JP" altLang="en-US" sz="1100">
              <a:latin typeface="ＭＳ Ｐゴシック" panose="020B0600070205080204" pitchFamily="50" charset="-128"/>
              <a:ea typeface="ＭＳ Ｐゴシック" panose="020B0600070205080204" pitchFamily="50" charset="-128"/>
            </a:rPr>
            <a:t>　これはプレミアムポイント付与事業の委託料の減少や、特別定額給付金支給事業実施に伴う委託料が皆減したことなどが主な要因である。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0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xdr:rowOff>
    </xdr:from>
    <xdr:to>
      <xdr:col>82</xdr:col>
      <xdr:colOff>107950</xdr:colOff>
      <xdr:row>16</xdr:row>
      <xdr:rowOff>50800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48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xdr:rowOff>
    </xdr:from>
    <xdr:to>
      <xdr:col>78</xdr:col>
      <xdr:colOff>69850</xdr:colOff>
      <xdr:row>16</xdr:row>
      <xdr:rowOff>50800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48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xdr:rowOff>
    </xdr:from>
    <xdr:to>
      <xdr:col>78</xdr:col>
      <xdr:colOff>120650</xdr:colOff>
      <xdr:row>16</xdr:row>
      <xdr:rowOff>109220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93997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153670</xdr:rowOff>
    </xdr:from>
    <xdr:to>
      <xdr:col>73</xdr:col>
      <xdr:colOff>180975</xdr:colOff>
      <xdr:row>16</xdr:row>
      <xdr:rowOff>5080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25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116857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85090</xdr:rowOff>
    </xdr:from>
    <xdr:to>
      <xdr:col>69</xdr:col>
      <xdr:colOff>92075</xdr:colOff>
      <xdr:row>15</xdr:row>
      <xdr:rowOff>153670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56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xdr:rowOff>
    </xdr:from>
    <xdr:to>
      <xdr:col>69</xdr:col>
      <xdr:colOff>142875</xdr:colOff>
      <xdr:row>16</xdr:row>
      <xdr:rowOff>109220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93997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142257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125730</xdr:rowOff>
    </xdr:from>
    <xdr:to>
      <xdr:col>74</xdr:col>
      <xdr:colOff>31750</xdr:colOff>
      <xdr:row>16</xdr:row>
      <xdr:rowOff>55880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102870</xdr:rowOff>
    </xdr:from>
    <xdr:to>
      <xdr:col>69</xdr:col>
      <xdr:colOff>142875</xdr:colOff>
      <xdr:row>16</xdr:row>
      <xdr:rowOff>33020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43197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146067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扶助費に係る経常収支比率は、令和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年度と比較して</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ポイント減少したものの、平均値を上回っている。</a:t>
          </a:r>
        </a:p>
        <a:p>
          <a:r>
            <a:rPr kumimoji="1" lang="ja-JP" altLang="en-US" sz="1100">
              <a:latin typeface="ＭＳ Ｐゴシック" panose="020B0600070205080204" pitchFamily="50" charset="-128"/>
              <a:ea typeface="ＭＳ Ｐゴシック" panose="020B0600070205080204" pitchFamily="50" charset="-128"/>
            </a:rPr>
            <a:t>　扶助費は、社会保障制度の一環として様々な法律、条例に基づいて支出するため、容易に削減、圧縮することができない。また、社会福祉費における障がい者自立支援給付費や児童福祉費における民間等保育所運営費などが年々増加傾向にあることが扶助費の増加要因となってい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614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12700</xdr:rowOff>
    </xdr:from>
    <xdr:to>
      <xdr:col>24</xdr:col>
      <xdr:colOff>25400</xdr:colOff>
      <xdr:row>59</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128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17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31750</xdr:rowOff>
    </xdr:from>
    <xdr:to>
      <xdr:col>19</xdr:col>
      <xdr:colOff>187325</xdr:colOff>
      <xdr:row>60</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147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54627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5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146050</xdr:rowOff>
    </xdr:from>
    <xdr:to>
      <xdr:col>15</xdr:col>
      <xdr:colOff>98425</xdr:colOff>
      <xdr:row>60</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261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127000</xdr:rowOff>
    </xdr:from>
    <xdr:to>
      <xdr:col>11</xdr:col>
      <xdr:colOff>9525</xdr:colOff>
      <xdr:row>59</xdr:row>
      <xdr:rowOff>146050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242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133350</xdr:rowOff>
    </xdr:from>
    <xdr:to>
      <xdr:col>24</xdr:col>
      <xdr:colOff>76200</xdr:colOff>
      <xdr:row>59</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105427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152400</xdr:rowOff>
    </xdr:from>
    <xdr:to>
      <xdr:col>20</xdr:col>
      <xdr:colOff>38100</xdr:colOff>
      <xdr:row>59</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67327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38100</xdr:rowOff>
    </xdr:from>
    <xdr:to>
      <xdr:col>15</xdr:col>
      <xdr:colOff>149225</xdr:colOff>
      <xdr:row>60</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124477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95250</xdr:rowOff>
    </xdr:from>
    <xdr:to>
      <xdr:col>11</xdr:col>
      <xdr:colOff>60325</xdr:colOff>
      <xdr:row>60</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76200</xdr:rowOff>
    </xdr:from>
    <xdr:to>
      <xdr:col>6</xdr:col>
      <xdr:colOff>171450</xdr:colOff>
      <xdr:row>60</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その他に係る経常収支比率は、令和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年度と比較して</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ポイント減少した。</a:t>
          </a:r>
        </a:p>
        <a:p>
          <a:r>
            <a:rPr kumimoji="1" lang="ja-JP" altLang="en-US" sz="1100">
              <a:latin typeface="ＭＳ Ｐゴシック" panose="020B0600070205080204" pitchFamily="50" charset="-128"/>
              <a:ea typeface="ＭＳ Ｐゴシック" panose="020B0600070205080204" pitchFamily="50" charset="-128"/>
            </a:rPr>
            <a:t>　介護保険事業会計、後期高齢者医療事業会計、国民健康保険事業会計に対する一般会計からの繰出金の占める割合が大きく、各特別会計の健全化を図る必要がある。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62</xdr:row>
      <xdr:rowOff>5080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3478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148607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xdr:rowOff>
    </xdr:from>
    <xdr:to>
      <xdr:col>82</xdr:col>
      <xdr:colOff>196850</xdr:colOff>
      <xdr:row>62</xdr:row>
      <xdr:rowOff>5080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73660</xdr:rowOff>
    </xdr:from>
    <xdr:to>
      <xdr:col>82</xdr:col>
      <xdr:colOff>107950</xdr:colOff>
      <xdr:row>60</xdr:row>
      <xdr:rowOff>149860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103606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107967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8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91440</xdr:rowOff>
    </xdr:from>
    <xdr:to>
      <xdr:col>82</xdr:col>
      <xdr:colOff>158750</xdr:colOff>
      <xdr:row>59</xdr:row>
      <xdr:rowOff>21590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149860</xdr:rowOff>
    </xdr:from>
    <xdr:to>
      <xdr:col>78</xdr:col>
      <xdr:colOff>69850</xdr:colOff>
      <xdr:row>61</xdr:row>
      <xdr:rowOff>146050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104368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72390</xdr:rowOff>
    </xdr:from>
    <xdr:to>
      <xdr:col>78</xdr:col>
      <xdr:colOff>120650</xdr:colOff>
      <xdr:row>60</xdr:row>
      <xdr:rowOff>2540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18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12717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95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100330</xdr:rowOff>
    </xdr:from>
    <xdr:to>
      <xdr:col>73</xdr:col>
      <xdr:colOff>180975</xdr:colOff>
      <xdr:row>61</xdr:row>
      <xdr:rowOff>146050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558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118110</xdr:rowOff>
    </xdr:from>
    <xdr:to>
      <xdr:col>74</xdr:col>
      <xdr:colOff>31750</xdr:colOff>
      <xdr:row>60</xdr:row>
      <xdr:rowOff>48260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58437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00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100330</xdr:rowOff>
    </xdr:from>
    <xdr:to>
      <xdr:col>69</xdr:col>
      <xdr:colOff>92075</xdr:colOff>
      <xdr:row>61</xdr:row>
      <xdr:rowOff>146050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10558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133350</xdr:rowOff>
    </xdr:from>
    <xdr:to>
      <xdr:col>69</xdr:col>
      <xdr:colOff>142875</xdr:colOff>
      <xdr:row>60</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118110</xdr:rowOff>
    </xdr:from>
    <xdr:to>
      <xdr:col>65</xdr:col>
      <xdr:colOff>53975</xdr:colOff>
      <xdr:row>60</xdr:row>
      <xdr:rowOff>48260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58437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00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22860</xdr:rowOff>
    </xdr:from>
    <xdr:to>
      <xdr:col>82</xdr:col>
      <xdr:colOff>158750</xdr:colOff>
      <xdr:row>60</xdr:row>
      <xdr:rowOff>124460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166387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99060</xdr:rowOff>
    </xdr:from>
    <xdr:to>
      <xdr:col>78</xdr:col>
      <xdr:colOff>120650</xdr:colOff>
      <xdr:row>61</xdr:row>
      <xdr:rowOff>29210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13987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47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95250</xdr:rowOff>
    </xdr:from>
    <xdr:to>
      <xdr:col>74</xdr:col>
      <xdr:colOff>31750</xdr:colOff>
      <xdr:row>62</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49530</xdr:rowOff>
    </xdr:from>
    <xdr:to>
      <xdr:col>69</xdr:col>
      <xdr:colOff>142875</xdr:colOff>
      <xdr:row>61</xdr:row>
      <xdr:rowOff>151130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50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135907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59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95250</xdr:rowOff>
    </xdr:from>
    <xdr:to>
      <xdr:col>65</xdr:col>
      <xdr:colOff>53975</xdr:colOff>
      <xdr:row>62</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補助費等に係る経常収支比率は、令和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年度と比較して</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ポイント減少した。</a:t>
          </a:r>
        </a:p>
        <a:p>
          <a:r>
            <a:rPr kumimoji="1" lang="ja-JP" altLang="en-US" sz="1100">
              <a:latin typeface="ＭＳ Ｐゴシック" panose="020B0600070205080204" pitchFamily="50" charset="-128"/>
              <a:ea typeface="ＭＳ Ｐゴシック" panose="020B0600070205080204" pitchFamily="50" charset="-128"/>
            </a:rPr>
            <a:t>　引き続き、常備消防委託料、病院事業会計負担金、東京たま広域資源循環組合負担金の占める割合が大きく、各団体での健全化を図る必要がある。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124278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40614"/>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132443</xdr:rowOff>
    </xdr:from>
    <xdr:to>
      <xdr:col>82</xdr:col>
      <xdr:colOff>107950</xdr:colOff>
      <xdr:row>37</xdr:row>
      <xdr:rowOff>80736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304643"/>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76399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26307</xdr:rowOff>
    </xdr:from>
    <xdr:to>
      <xdr:col>78</xdr:col>
      <xdr:colOff>69850</xdr:colOff>
      <xdr:row>37</xdr:row>
      <xdr:rowOff>80736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3699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81643</xdr:rowOff>
    </xdr:from>
    <xdr:to>
      <xdr:col>78</xdr:col>
      <xdr:colOff>120650</xdr:colOff>
      <xdr:row>37</xdr:row>
      <xdr:rowOff>11793</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21970</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02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15422</xdr:rowOff>
    </xdr:from>
    <xdr:to>
      <xdr:col>73</xdr:col>
      <xdr:colOff>180975</xdr:colOff>
      <xdr:row>37</xdr:row>
      <xdr:rowOff>26307</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359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48986</xdr:rowOff>
    </xdr:from>
    <xdr:to>
      <xdr:col>74</xdr:col>
      <xdr:colOff>31750</xdr:colOff>
      <xdr:row>36</xdr:row>
      <xdr:rowOff>150586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160763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15422</xdr:rowOff>
    </xdr:from>
    <xdr:to>
      <xdr:col>69</xdr:col>
      <xdr:colOff>92075</xdr:colOff>
      <xdr:row>37</xdr:row>
      <xdr:rowOff>48078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359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95449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81643</xdr:rowOff>
    </xdr:from>
    <xdr:to>
      <xdr:col>82</xdr:col>
      <xdr:colOff>158750</xdr:colOff>
      <xdr:row>37</xdr:row>
      <xdr:rowOff>11793</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53720</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22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29936</xdr:rowOff>
    </xdr:from>
    <xdr:to>
      <xdr:col>78</xdr:col>
      <xdr:colOff>120650</xdr:colOff>
      <xdr:row>37</xdr:row>
      <xdr:rowOff>131536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116312</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45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146957</xdr:rowOff>
    </xdr:from>
    <xdr:to>
      <xdr:col>74</xdr:col>
      <xdr:colOff>31750</xdr:colOff>
      <xdr:row>37</xdr:row>
      <xdr:rowOff>77107</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61884</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40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136072</xdr:rowOff>
    </xdr:from>
    <xdr:to>
      <xdr:col>69</xdr:col>
      <xdr:colOff>142875</xdr:colOff>
      <xdr:row>37</xdr:row>
      <xdr:rowOff>66222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50999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168728</xdr:rowOff>
    </xdr:from>
    <xdr:to>
      <xdr:col>65</xdr:col>
      <xdr:colOff>53975</xdr:colOff>
      <xdr:row>37</xdr:row>
      <xdr:rowOff>98878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83655</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公債費に係る経常収支比率は、令和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年度と比較して</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ポイント減少し、類似団体内順位は</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位に上昇した。</a:t>
          </a:r>
        </a:p>
        <a:p>
          <a:r>
            <a:rPr kumimoji="1" lang="ja-JP" altLang="en-US" sz="1100">
              <a:latin typeface="ＭＳ Ｐゴシック" panose="020B0600070205080204" pitchFamily="50" charset="-128"/>
              <a:ea typeface="ＭＳ Ｐゴシック" panose="020B0600070205080204" pitchFamily="50" charset="-128"/>
            </a:rPr>
            <a:t>　過去に発生した債務の支払に要する経費であり、借入れをする時点で将来の財政負担を十分検討し、今後も適正な管理に努める。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37193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7714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76</xdr:row>
      <xdr:rowOff>25763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2997180"/>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158024</xdr:rowOff>
    </xdr:from>
    <xdr:to>
      <xdr:col>19</xdr:col>
      <xdr:colOff>187325</xdr:colOff>
      <xdr:row>76</xdr:row>
      <xdr:rowOff>25763</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0167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131899</xdr:rowOff>
    </xdr:from>
    <xdr:to>
      <xdr:col>15</xdr:col>
      <xdr:colOff>98425</xdr:colOff>
      <xdr:row>75</xdr:row>
      <xdr:rowOff>158024</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29906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144615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125367</xdr:rowOff>
    </xdr:from>
    <xdr:to>
      <xdr:col>11</xdr:col>
      <xdr:colOff>9525</xdr:colOff>
      <xdr:row>75</xdr:row>
      <xdr:rowOff>131899</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29841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144615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144615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104157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146413</xdr:rowOff>
    </xdr:from>
    <xdr:to>
      <xdr:col>20</xdr:col>
      <xdr:colOff>38100</xdr:colOff>
      <xdr:row>76</xdr:row>
      <xdr:rowOff>76563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86740</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774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107224</xdr:rowOff>
    </xdr:from>
    <xdr:to>
      <xdr:col>15</xdr:col>
      <xdr:colOff>149225</xdr:colOff>
      <xdr:row>76</xdr:row>
      <xdr:rowOff>37374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47551</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73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81099</xdr:rowOff>
    </xdr:from>
    <xdr:to>
      <xdr:col>11</xdr:col>
      <xdr:colOff>60325</xdr:colOff>
      <xdr:row>76</xdr:row>
      <xdr:rowOff>11249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29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21426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70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74567</xdr:rowOff>
    </xdr:from>
    <xdr:to>
      <xdr:col>6</xdr:col>
      <xdr:colOff>171450</xdr:colOff>
      <xdr:row>76</xdr:row>
      <xdr:rowOff>4716</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2933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14894</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公債費以外の支出に係る経常収支比率は、令和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類似団体内平均値</a:t>
          </a:r>
          <a:r>
            <a:rPr kumimoji="1" lang="en-US" altLang="ja-JP" sz="1300">
              <a:latin typeface="ＭＳ Ｐゴシック" panose="020B0600070205080204" pitchFamily="50" charset="-128"/>
              <a:ea typeface="ＭＳ Ｐゴシック" panose="020B0600070205080204" pitchFamily="50" charset="-128"/>
            </a:rPr>
            <a:t>77.6</a:t>
          </a:r>
          <a:r>
            <a:rPr kumimoji="1" lang="ja-JP" altLang="en-US" sz="1300">
              <a:latin typeface="ＭＳ Ｐゴシック" panose="020B0600070205080204" pitchFamily="50" charset="-128"/>
              <a:ea typeface="ＭＳ Ｐゴシック" panose="020B0600070205080204" pitchFamily="50" charset="-128"/>
            </a:rPr>
            <a:t>％と比較して依然として高い傾向が続いているため、さらなる経常経費の抑制に努める。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98425</xdr:rowOff>
    </xdr:from>
    <xdr:to>
      <xdr:col>82</xdr:col>
      <xdr:colOff>107950</xdr:colOff>
      <xdr:row>80</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14275"/>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41927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69850</xdr:rowOff>
    </xdr:from>
    <xdr:to>
      <xdr:col>82</xdr:col>
      <xdr:colOff>196850</xdr:colOff>
      <xdr:row>80</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13352</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5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98425</xdr:rowOff>
    </xdr:from>
    <xdr:to>
      <xdr:col>82</xdr:col>
      <xdr:colOff>196850</xdr:colOff>
      <xdr:row>73</xdr:row>
      <xdr:rowOff>98425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1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78</xdr:row>
      <xdr:rowOff>52705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180061"/>
          <a:ext cx="838200" cy="24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52705</xdr:rowOff>
    </xdr:from>
    <xdr:to>
      <xdr:col>78</xdr:col>
      <xdr:colOff>69850</xdr:colOff>
      <xdr:row>78</xdr:row>
      <xdr:rowOff>167005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42580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75564</xdr:rowOff>
    </xdr:from>
    <xdr:to>
      <xdr:col>73</xdr:col>
      <xdr:colOff>180975</xdr:colOff>
      <xdr:row>78</xdr:row>
      <xdr:rowOff>167005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448664"/>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35561</xdr:rowOff>
    </xdr:from>
    <xdr:to>
      <xdr:col>69</xdr:col>
      <xdr:colOff>92075</xdr:colOff>
      <xdr:row>78</xdr:row>
      <xdr:rowOff>75564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4086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161925</xdr:rowOff>
    </xdr:from>
    <xdr:to>
      <xdr:col>65</xdr:col>
      <xdr:colOff>53975</xdr:colOff>
      <xdr:row>77</xdr:row>
      <xdr:rowOff>92075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102252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71138</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1905</xdr:rowOff>
    </xdr:from>
    <xdr:to>
      <xdr:col>78</xdr:col>
      <xdr:colOff>120650</xdr:colOff>
      <xdr:row>78</xdr:row>
      <xdr:rowOff>103505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88282</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46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116205</xdr:rowOff>
    </xdr:from>
    <xdr:to>
      <xdr:col>74</xdr:col>
      <xdr:colOff>31750</xdr:colOff>
      <xdr:row>79</xdr:row>
      <xdr:rowOff>46355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31132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57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24764</xdr:rowOff>
    </xdr:from>
    <xdr:to>
      <xdr:col>69</xdr:col>
      <xdr:colOff>142875</xdr:colOff>
      <xdr:row>78</xdr:row>
      <xdr:rowOff>126364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39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111141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48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8318</xdr:rowOff>
    </xdr:from>
    <xdr:to>
      <xdr:col>29</xdr:col>
      <xdr:colOff>127000</xdr:colOff>
      <xdr:row>20</xdr:row>
      <xdr:rowOff>123647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84793"/>
          <a:ext cx="0" cy="1315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95724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123647</xdr:rowOff>
    </xdr:from>
    <xdr:to>
      <xdr:col>30</xdr:col>
      <xdr:colOff>25400</xdr:colOff>
      <xdr:row>20</xdr:row>
      <xdr:rowOff>123647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00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94695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28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8318</xdr:rowOff>
    </xdr:from>
    <xdr:to>
      <xdr:col>30</xdr:col>
      <xdr:colOff>25400</xdr:colOff>
      <xdr:row>13</xdr:row>
      <xdr:rowOff>8318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847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36627</xdr:rowOff>
    </xdr:from>
    <xdr:to>
      <xdr:col>29</xdr:col>
      <xdr:colOff>127000</xdr:colOff>
      <xdr:row>19</xdr:row>
      <xdr:rowOff>82842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341802"/>
          <a:ext cx="647700" cy="46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54703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45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38176</xdr:rowOff>
    </xdr:from>
    <xdr:to>
      <xdr:col>29</xdr:col>
      <xdr:colOff>177800</xdr:colOff>
      <xdr:row>17</xdr:row>
      <xdr:rowOff>139776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36627</xdr:rowOff>
    </xdr:from>
    <xdr:to>
      <xdr:col>26</xdr:col>
      <xdr:colOff>50800</xdr:colOff>
      <xdr:row>19</xdr:row>
      <xdr:rowOff>148565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341802"/>
          <a:ext cx="698500" cy="111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47815</xdr:rowOff>
    </xdr:from>
    <xdr:to>
      <xdr:col>26</xdr:col>
      <xdr:colOff>101600</xdr:colOff>
      <xdr:row>17</xdr:row>
      <xdr:rowOff>149415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159592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78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139116</xdr:rowOff>
    </xdr:from>
    <xdr:to>
      <xdr:col>22</xdr:col>
      <xdr:colOff>114300</xdr:colOff>
      <xdr:row>19</xdr:row>
      <xdr:rowOff>148565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444291"/>
          <a:ext cx="698500" cy="9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91973</xdr:rowOff>
    </xdr:from>
    <xdr:to>
      <xdr:col>22</xdr:col>
      <xdr:colOff>165100</xdr:colOff>
      <xdr:row>18</xdr:row>
      <xdr:rowOff>22123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32300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139116</xdr:rowOff>
    </xdr:from>
    <xdr:to>
      <xdr:col>18</xdr:col>
      <xdr:colOff>177800</xdr:colOff>
      <xdr:row>19</xdr:row>
      <xdr:rowOff>157899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444291"/>
          <a:ext cx="698500" cy="18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116091</xdr:rowOff>
    </xdr:from>
    <xdr:to>
      <xdr:col>19</xdr:col>
      <xdr:colOff>38100</xdr:colOff>
      <xdr:row>18</xdr:row>
      <xdr:rowOff>46241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56418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4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83134</xdr:rowOff>
    </xdr:from>
    <xdr:to>
      <xdr:col>15</xdr:col>
      <xdr:colOff>101600</xdr:colOff>
      <xdr:row>18</xdr:row>
      <xdr:rowOff>13284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54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23461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14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32042</xdr:rowOff>
    </xdr:from>
    <xdr:to>
      <xdr:col>29</xdr:col>
      <xdr:colOff>177800</xdr:colOff>
      <xdr:row>19</xdr:row>
      <xdr:rowOff>133642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337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4119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30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157277</xdr:rowOff>
    </xdr:from>
    <xdr:to>
      <xdr:col>26</xdr:col>
      <xdr:colOff>101600</xdr:colOff>
      <xdr:row>19</xdr:row>
      <xdr:rowOff>87427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91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72204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77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97765</xdr:rowOff>
    </xdr:from>
    <xdr:to>
      <xdr:col>22</xdr:col>
      <xdr:colOff>165100</xdr:colOff>
      <xdr:row>20</xdr:row>
      <xdr:rowOff>27915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402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12692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8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88316</xdr:rowOff>
    </xdr:from>
    <xdr:to>
      <xdr:col>19</xdr:col>
      <xdr:colOff>38100</xdr:colOff>
      <xdr:row>20</xdr:row>
      <xdr:rowOff>18466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93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3243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7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107099</xdr:rowOff>
    </xdr:from>
    <xdr:to>
      <xdr:col>15</xdr:col>
      <xdr:colOff>101600</xdr:colOff>
      <xdr:row>20</xdr:row>
      <xdr:rowOff>37249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412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22026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98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241529</xdr:rowOff>
    </xdr:from>
    <xdr:to>
      <xdr:col>29</xdr:col>
      <xdr:colOff>127000</xdr:colOff>
      <xdr:row>37</xdr:row>
      <xdr:rowOff>244310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66079"/>
          <a:ext cx="0" cy="12029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216387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4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244310</xdr:rowOff>
    </xdr:from>
    <xdr:to>
      <xdr:col>30</xdr:col>
      <xdr:colOff>25400</xdr:colOff>
      <xdr:row>37</xdr:row>
      <xdr:rowOff>244310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69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156456</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0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241529</xdr:rowOff>
    </xdr:from>
    <xdr:to>
      <xdr:col>30</xdr:col>
      <xdr:colOff>25400</xdr:colOff>
      <xdr:row>33</xdr:row>
      <xdr:rowOff>241529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66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121056</xdr:rowOff>
    </xdr:from>
    <xdr:to>
      <xdr:col>29</xdr:col>
      <xdr:colOff>127000</xdr:colOff>
      <xdr:row>36</xdr:row>
      <xdr:rowOff>147993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7074306"/>
          <a:ext cx="647700" cy="26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97565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07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252488</xdr:rowOff>
    </xdr:from>
    <xdr:to>
      <xdr:col>29</xdr:col>
      <xdr:colOff>177800</xdr:colOff>
      <xdr:row>36</xdr:row>
      <xdr:rowOff>11188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121056</xdr:rowOff>
    </xdr:from>
    <xdr:to>
      <xdr:col>26</xdr:col>
      <xdr:colOff>50800</xdr:colOff>
      <xdr:row>37</xdr:row>
      <xdr:rowOff>34074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074306"/>
          <a:ext cx="698500" cy="84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278854</xdr:rowOff>
    </xdr:from>
    <xdr:to>
      <xdr:col>26</xdr:col>
      <xdr:colOff>101600</xdr:colOff>
      <xdr:row>36</xdr:row>
      <xdr:rowOff>37554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47731</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5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34074</xdr:rowOff>
    </xdr:from>
    <xdr:to>
      <xdr:col>22</xdr:col>
      <xdr:colOff>114300</xdr:colOff>
      <xdr:row>37</xdr:row>
      <xdr:rowOff>51638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158774"/>
          <a:ext cx="698500" cy="17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267348</xdr:rowOff>
    </xdr:from>
    <xdr:to>
      <xdr:col>22</xdr:col>
      <xdr:colOff>165100</xdr:colOff>
      <xdr:row>36</xdr:row>
      <xdr:rowOff>26048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36225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4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51638</xdr:rowOff>
    </xdr:from>
    <xdr:to>
      <xdr:col>18</xdr:col>
      <xdr:colOff>177800</xdr:colOff>
      <xdr:row>37</xdr:row>
      <xdr:rowOff>52667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176338"/>
          <a:ext cx="698500" cy="1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279044</xdr:rowOff>
    </xdr:from>
    <xdr:to>
      <xdr:col>19</xdr:col>
      <xdr:colOff>38100</xdr:colOff>
      <xdr:row>36</xdr:row>
      <xdr:rowOff>37744</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47921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274548</xdr:rowOff>
    </xdr:from>
    <xdr:to>
      <xdr:col>15</xdr:col>
      <xdr:colOff>101600</xdr:colOff>
      <xdr:row>36</xdr:row>
      <xdr:rowOff>33248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43425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97193</xdr:rowOff>
    </xdr:from>
    <xdr:to>
      <xdr:col>29</xdr:col>
      <xdr:colOff>177800</xdr:colOff>
      <xdr:row>37</xdr:row>
      <xdr:rowOff>27343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50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69270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2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70256</xdr:rowOff>
    </xdr:from>
    <xdr:to>
      <xdr:col>26</xdr:col>
      <xdr:colOff>101600</xdr:colOff>
      <xdr:row>37</xdr:row>
      <xdr:rowOff>406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23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156633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09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154724</xdr:rowOff>
    </xdr:from>
    <xdr:to>
      <xdr:col>22</xdr:col>
      <xdr:colOff>165100</xdr:colOff>
      <xdr:row>37</xdr:row>
      <xdr:rowOff>84874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107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69651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9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838</xdr:rowOff>
    </xdr:from>
    <xdr:to>
      <xdr:col>19</xdr:col>
      <xdr:colOff>38100</xdr:colOff>
      <xdr:row>37</xdr:row>
      <xdr:rowOff>102438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125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87215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21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1867</xdr:rowOff>
    </xdr:from>
    <xdr:to>
      <xdr:col>15</xdr:col>
      <xdr:colOff>101600</xdr:colOff>
      <xdr:row>37</xdr:row>
      <xdr:rowOff>103467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126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88244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212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430,385
423,126
71.55
200,807,500
191,617,973
8,144,138
83,594,498
93,791,889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47052</xdr:rowOff>
    </xdr:from>
    <xdr:to>
      <xdr:col>24</xdr:col>
      <xdr:colOff>62865</xdr:colOff>
      <xdr:row>38</xdr:row>
      <xdr:rowOff>110896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2002"/>
          <a:ext cx="1270" cy="126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114723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110896</xdr:rowOff>
    </xdr:from>
    <xdr:to>
      <xdr:col>24</xdr:col>
      <xdr:colOff>152400</xdr:colOff>
      <xdr:row>38</xdr:row>
      <xdr:rowOff>110896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25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47052</xdr:rowOff>
    </xdr:from>
    <xdr:to>
      <xdr:col>24</xdr:col>
      <xdr:colOff>152400</xdr:colOff>
      <xdr:row>31</xdr:row>
      <xdr:rowOff>47052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2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76280</xdr:rowOff>
    </xdr:from>
    <xdr:to>
      <xdr:col>24</xdr:col>
      <xdr:colOff>63500</xdr:colOff>
      <xdr:row>37</xdr:row>
      <xdr:rowOff>83072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419930"/>
          <a:ext cx="838200" cy="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66253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95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43376</xdr:rowOff>
    </xdr:from>
    <xdr:to>
      <xdr:col>24</xdr:col>
      <xdr:colOff>114300</xdr:colOff>
      <xdr:row>35</xdr:row>
      <xdr:rowOff>144976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76280</xdr:rowOff>
    </xdr:from>
    <xdr:to>
      <xdr:col>19</xdr:col>
      <xdr:colOff>177800</xdr:colOff>
      <xdr:row>37</xdr:row>
      <xdr:rowOff>90159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19930"/>
          <a:ext cx="889000" cy="1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57908</xdr:rowOff>
    </xdr:from>
    <xdr:to>
      <xdr:col>20</xdr:col>
      <xdr:colOff>38100</xdr:colOff>
      <xdr:row>35</xdr:row>
      <xdr:rowOff>159508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3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90159</xdr:rowOff>
    </xdr:from>
    <xdr:to>
      <xdr:col>15</xdr:col>
      <xdr:colOff>50800</xdr:colOff>
      <xdr:row>37</xdr:row>
      <xdr:rowOff>94241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33809"/>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33220</xdr:rowOff>
    </xdr:from>
    <xdr:to>
      <xdr:col>15</xdr:col>
      <xdr:colOff>101600</xdr:colOff>
      <xdr:row>36</xdr:row>
      <xdr:rowOff>134820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151347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8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94241</xdr:rowOff>
    </xdr:from>
    <xdr:to>
      <xdr:col>10</xdr:col>
      <xdr:colOff>114300</xdr:colOff>
      <xdr:row>37</xdr:row>
      <xdr:rowOff>121085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37891"/>
          <a:ext cx="889000" cy="2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37367</xdr:rowOff>
    </xdr:from>
    <xdr:to>
      <xdr:col>10</xdr:col>
      <xdr:colOff>165100</xdr:colOff>
      <xdr:row>36</xdr:row>
      <xdr:rowOff>138967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155494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36094</xdr:rowOff>
    </xdr:from>
    <xdr:to>
      <xdr:col>6</xdr:col>
      <xdr:colOff>38100</xdr:colOff>
      <xdr:row>36</xdr:row>
      <xdr:rowOff>137694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154221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32272</xdr:rowOff>
    </xdr:from>
    <xdr:to>
      <xdr:col>24</xdr:col>
      <xdr:colOff>114300</xdr:colOff>
      <xdr:row>37</xdr:row>
      <xdr:rowOff>133872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7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10699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5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25480</xdr:rowOff>
    </xdr:from>
    <xdr:to>
      <xdr:col>20</xdr:col>
      <xdr:colOff>38100</xdr:colOff>
      <xdr:row>37</xdr:row>
      <xdr:rowOff>127080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6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118207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6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39359</xdr:rowOff>
    </xdr:from>
    <xdr:to>
      <xdr:col>15</xdr:col>
      <xdr:colOff>101600</xdr:colOff>
      <xdr:row>37</xdr:row>
      <xdr:rowOff>140959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8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132086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7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43441</xdr:rowOff>
    </xdr:from>
    <xdr:to>
      <xdr:col>10</xdr:col>
      <xdr:colOff>165100</xdr:colOff>
      <xdr:row>37</xdr:row>
      <xdr:rowOff>145041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8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136169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7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70285</xdr:rowOff>
    </xdr:from>
    <xdr:to>
      <xdr:col>6</xdr:col>
      <xdr:colOff>38100</xdr:colOff>
      <xdr:row>38</xdr:row>
      <xdr:rowOff>436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139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163013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0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145624</xdr:rowOff>
    </xdr:from>
    <xdr:to>
      <xdr:col>24</xdr:col>
      <xdr:colOff>62865</xdr:colOff>
      <xdr:row>59</xdr:row>
      <xdr:rowOff>104324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18124"/>
          <a:ext cx="1270" cy="15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108151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2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104324</xdr:rowOff>
    </xdr:from>
    <xdr:to>
      <xdr:col>24</xdr:col>
      <xdr:colOff>152400</xdr:colOff>
      <xdr:row>59</xdr:row>
      <xdr:rowOff>104324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92301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9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145624</xdr:rowOff>
    </xdr:from>
    <xdr:to>
      <xdr:col>24</xdr:col>
      <xdr:colOff>152400</xdr:colOff>
      <xdr:row>50</xdr:row>
      <xdr:rowOff>145624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79369</xdr:rowOff>
    </xdr:from>
    <xdr:to>
      <xdr:col>24</xdr:col>
      <xdr:colOff>63500</xdr:colOff>
      <xdr:row>57</xdr:row>
      <xdr:rowOff>8636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80569"/>
          <a:ext cx="838200" cy="10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36777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66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13900</xdr:rowOff>
    </xdr:from>
    <xdr:to>
      <xdr:col>24</xdr:col>
      <xdr:colOff>114300</xdr:colOff>
      <xdr:row>56</xdr:row>
      <xdr:rowOff>115500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8636</xdr:rowOff>
    </xdr:from>
    <xdr:to>
      <xdr:col>19</xdr:col>
      <xdr:colOff>177800</xdr:colOff>
      <xdr:row>58</xdr:row>
      <xdr:rowOff>28410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81286"/>
          <a:ext cx="889000" cy="19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15005</xdr:rowOff>
    </xdr:from>
    <xdr:to>
      <xdr:col>20</xdr:col>
      <xdr:colOff>38100</xdr:colOff>
      <xdr:row>57</xdr:row>
      <xdr:rowOff>116605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107732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28410</xdr:rowOff>
    </xdr:from>
    <xdr:to>
      <xdr:col>15</xdr:col>
      <xdr:colOff>50800</xdr:colOff>
      <xdr:row>58</xdr:row>
      <xdr:rowOff>106877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72510"/>
          <a:ext cx="889000" cy="7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87605</xdr:rowOff>
    </xdr:from>
    <xdr:to>
      <xdr:col>15</xdr:col>
      <xdr:colOff>101600</xdr:colOff>
      <xdr:row>58</xdr:row>
      <xdr:rowOff>17755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34282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3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106877</xdr:rowOff>
    </xdr:from>
    <xdr:to>
      <xdr:col>10</xdr:col>
      <xdr:colOff>114300</xdr:colOff>
      <xdr:row>58</xdr:row>
      <xdr:rowOff>129584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50977"/>
          <a:ext cx="8890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140297</xdr:rowOff>
    </xdr:from>
    <xdr:to>
      <xdr:col>10</xdr:col>
      <xdr:colOff>165100</xdr:colOff>
      <xdr:row>58</xdr:row>
      <xdr:rowOff>70447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86974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44132</xdr:rowOff>
    </xdr:from>
    <xdr:to>
      <xdr:col>6</xdr:col>
      <xdr:colOff>38100</xdr:colOff>
      <xdr:row>57</xdr:row>
      <xdr:rowOff>145732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162259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9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28569</xdr:rowOff>
    </xdr:from>
    <xdr:to>
      <xdr:col>24</xdr:col>
      <xdr:colOff>114300</xdr:colOff>
      <xdr:row>56</xdr:row>
      <xdr:rowOff>130169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2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6996</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0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129286</xdr:rowOff>
    </xdr:from>
    <xdr:to>
      <xdr:col>20</xdr:col>
      <xdr:colOff>38100</xdr:colOff>
      <xdr:row>57</xdr:row>
      <xdr:rowOff>59436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3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75963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50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149060</xdr:rowOff>
    </xdr:from>
    <xdr:to>
      <xdr:col>15</xdr:col>
      <xdr:colOff>101600</xdr:colOff>
      <xdr:row>58</xdr:row>
      <xdr:rowOff>79210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2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70337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1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56077</xdr:rowOff>
    </xdr:from>
    <xdr:to>
      <xdr:col>10</xdr:col>
      <xdr:colOff>165100</xdr:colOff>
      <xdr:row>58</xdr:row>
      <xdr:rowOff>157677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0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148804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78784</xdr:rowOff>
    </xdr:from>
    <xdr:to>
      <xdr:col>6</xdr:col>
      <xdr:colOff>38100</xdr:colOff>
      <xdr:row>59</xdr:row>
      <xdr:rowOff>8934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2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1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59233</xdr:rowOff>
    </xdr:from>
    <xdr:to>
      <xdr:col>24</xdr:col>
      <xdr:colOff>62865</xdr:colOff>
      <xdr:row>78</xdr:row>
      <xdr:rowOff>99924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60733"/>
          <a:ext cx="127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103751</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76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99924</xdr:rowOff>
    </xdr:from>
    <xdr:to>
      <xdr:col>24</xdr:col>
      <xdr:colOff>152400</xdr:colOff>
      <xdr:row>78</xdr:row>
      <xdr:rowOff>99924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5910</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59233</xdr:rowOff>
    </xdr:from>
    <xdr:to>
      <xdr:col>24</xdr:col>
      <xdr:colOff>152400</xdr:colOff>
      <xdr:row>70</xdr:row>
      <xdr:rowOff>59233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6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54386</xdr:rowOff>
    </xdr:from>
    <xdr:to>
      <xdr:col>24</xdr:col>
      <xdr:colOff>63500</xdr:colOff>
      <xdr:row>77</xdr:row>
      <xdr:rowOff>71120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256036"/>
          <a:ext cx="838200" cy="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30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148884</xdr:rowOff>
    </xdr:from>
    <xdr:to>
      <xdr:col>24</xdr:col>
      <xdr:colOff>114300</xdr:colOff>
      <xdr:row>77</xdr:row>
      <xdr:rowOff>79034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38475</xdr:rowOff>
    </xdr:from>
    <xdr:to>
      <xdr:col>19</xdr:col>
      <xdr:colOff>177800</xdr:colOff>
      <xdr:row>77</xdr:row>
      <xdr:rowOff>54386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240125"/>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156383</xdr:rowOff>
    </xdr:from>
    <xdr:to>
      <xdr:col>20</xdr:col>
      <xdr:colOff>38100</xdr:colOff>
      <xdr:row>77</xdr:row>
      <xdr:rowOff>86533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103060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9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33355</xdr:rowOff>
    </xdr:from>
    <xdr:to>
      <xdr:col>15</xdr:col>
      <xdr:colOff>50800</xdr:colOff>
      <xdr:row>77</xdr:row>
      <xdr:rowOff>38475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235005"/>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158304</xdr:rowOff>
    </xdr:from>
    <xdr:to>
      <xdr:col>15</xdr:col>
      <xdr:colOff>101600</xdr:colOff>
      <xdr:row>77</xdr:row>
      <xdr:rowOff>88454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104980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6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33355</xdr:rowOff>
    </xdr:from>
    <xdr:to>
      <xdr:col>10</xdr:col>
      <xdr:colOff>114300</xdr:colOff>
      <xdr:row>77</xdr:row>
      <xdr:rowOff>62616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235005"/>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165069</xdr:rowOff>
    </xdr:from>
    <xdr:to>
      <xdr:col>10</xdr:col>
      <xdr:colOff>165100</xdr:colOff>
      <xdr:row>77</xdr:row>
      <xdr:rowOff>95219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86346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28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145593</xdr:rowOff>
    </xdr:from>
    <xdr:to>
      <xdr:col>6</xdr:col>
      <xdr:colOff>38100</xdr:colOff>
      <xdr:row>77</xdr:row>
      <xdr:rowOff>75743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92270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20320</xdr:rowOff>
    </xdr:from>
    <xdr:to>
      <xdr:col>24</xdr:col>
      <xdr:colOff>114300</xdr:colOff>
      <xdr:row>77</xdr:row>
      <xdr:rowOff>121920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170197</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0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3586</xdr:rowOff>
    </xdr:from>
    <xdr:to>
      <xdr:col>20</xdr:col>
      <xdr:colOff>38100</xdr:colOff>
      <xdr:row>77</xdr:row>
      <xdr:rowOff>105186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96313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29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159125</xdr:rowOff>
    </xdr:from>
    <xdr:to>
      <xdr:col>15</xdr:col>
      <xdr:colOff>101600</xdr:colOff>
      <xdr:row>77</xdr:row>
      <xdr:rowOff>89275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8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80402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28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154005</xdr:rowOff>
    </xdr:from>
    <xdr:to>
      <xdr:col>10</xdr:col>
      <xdr:colOff>165100</xdr:colOff>
      <xdr:row>77</xdr:row>
      <xdr:rowOff>84155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8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100682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959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11816</xdr:rowOff>
    </xdr:from>
    <xdr:to>
      <xdr:col>6</xdr:col>
      <xdr:colOff>38100</xdr:colOff>
      <xdr:row>77</xdr:row>
      <xdr:rowOff>113416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1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104543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0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94450</xdr:rowOff>
    </xdr:from>
    <xdr:to>
      <xdr:col>24</xdr:col>
      <xdr:colOff>62865</xdr:colOff>
      <xdr:row>98</xdr:row>
      <xdr:rowOff>111240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24950"/>
          <a:ext cx="1270" cy="138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115067</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111240</xdr:rowOff>
    </xdr:from>
    <xdr:to>
      <xdr:col>24</xdr:col>
      <xdr:colOff>152400</xdr:colOff>
      <xdr:row>98</xdr:row>
      <xdr:rowOff>111240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1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41127</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94450</xdr:rowOff>
    </xdr:from>
    <xdr:to>
      <xdr:col>24</xdr:col>
      <xdr:colOff>152400</xdr:colOff>
      <xdr:row>90</xdr:row>
      <xdr:rowOff>94450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2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712</xdr:rowOff>
    </xdr:from>
    <xdr:to>
      <xdr:col>24</xdr:col>
      <xdr:colOff>63500</xdr:colOff>
      <xdr:row>96</xdr:row>
      <xdr:rowOff>134265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288462"/>
          <a:ext cx="838200" cy="30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141291</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29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162864</xdr:rowOff>
    </xdr:from>
    <xdr:to>
      <xdr:col>24</xdr:col>
      <xdr:colOff>114300</xdr:colOff>
      <xdr:row>96</xdr:row>
      <xdr:rowOff>93014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5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134265</xdr:rowOff>
    </xdr:from>
    <xdr:to>
      <xdr:col>19</xdr:col>
      <xdr:colOff>177800</xdr:colOff>
      <xdr:row>97</xdr:row>
      <xdr:rowOff>7849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93465"/>
          <a:ext cx="8890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116700</xdr:rowOff>
    </xdr:from>
    <xdr:to>
      <xdr:col>20</xdr:col>
      <xdr:colOff>38100</xdr:colOff>
      <xdr:row>98</xdr:row>
      <xdr:rowOff>46850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7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37977</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84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7849</xdr:rowOff>
    </xdr:from>
    <xdr:to>
      <xdr:col>15</xdr:col>
      <xdr:colOff>50800</xdr:colOff>
      <xdr:row>97</xdr:row>
      <xdr:rowOff>79642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38499"/>
          <a:ext cx="889000" cy="7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9703</xdr:rowOff>
    </xdr:from>
    <xdr:to>
      <xdr:col>15</xdr:col>
      <xdr:colOff>101600</xdr:colOff>
      <xdr:row>98</xdr:row>
      <xdr:rowOff>111303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102430</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90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79642</xdr:rowOff>
    </xdr:from>
    <xdr:to>
      <xdr:col>10</xdr:col>
      <xdr:colOff>114300</xdr:colOff>
      <xdr:row>97</xdr:row>
      <xdr:rowOff>87071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10292"/>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72961</xdr:rowOff>
    </xdr:from>
    <xdr:to>
      <xdr:col>10</xdr:col>
      <xdr:colOff>165100</xdr:colOff>
      <xdr:row>99</xdr:row>
      <xdr:rowOff>3111</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8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165688</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9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94475</xdr:rowOff>
    </xdr:from>
    <xdr:to>
      <xdr:col>6</xdr:col>
      <xdr:colOff>38100</xdr:colOff>
      <xdr:row>99</xdr:row>
      <xdr:rowOff>24625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9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15752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98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121362</xdr:rowOff>
    </xdr:from>
    <xdr:to>
      <xdr:col>24</xdr:col>
      <xdr:colOff>114300</xdr:colOff>
      <xdr:row>95</xdr:row>
      <xdr:rowOff>51512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23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144239</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89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83465</xdr:rowOff>
    </xdr:from>
    <xdr:to>
      <xdr:col>20</xdr:col>
      <xdr:colOff>38100</xdr:colOff>
      <xdr:row>97</xdr:row>
      <xdr:rowOff>13615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4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30142</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317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128499</xdr:rowOff>
    </xdr:from>
    <xdr:to>
      <xdr:col>15</xdr:col>
      <xdr:colOff>101600</xdr:colOff>
      <xdr:row>97</xdr:row>
      <xdr:rowOff>58649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8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75176</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36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28842</xdr:rowOff>
    </xdr:from>
    <xdr:to>
      <xdr:col>10</xdr:col>
      <xdr:colOff>165100</xdr:colOff>
      <xdr:row>97</xdr:row>
      <xdr:rowOff>130442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5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146969</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434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36271</xdr:rowOff>
    </xdr:from>
    <xdr:to>
      <xdr:col>6</xdr:col>
      <xdr:colOff>38100</xdr:colOff>
      <xdr:row>97</xdr:row>
      <xdr:rowOff>137871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6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154398</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442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50307</xdr:rowOff>
    </xdr:from>
    <xdr:to>
      <xdr:col>54</xdr:col>
      <xdr:colOff>189865</xdr:colOff>
      <xdr:row>38</xdr:row>
      <xdr:rowOff>116818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6051057"/>
          <a:ext cx="1270" cy="580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120645</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3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116818</xdr:rowOff>
    </xdr:from>
    <xdr:to>
      <xdr:col>55</xdr:col>
      <xdr:colOff>88900</xdr:colOff>
      <xdr:row>38</xdr:row>
      <xdr:rowOff>116818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31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168434</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82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50307</xdr:rowOff>
    </xdr:from>
    <xdr:to>
      <xdr:col>55</xdr:col>
      <xdr:colOff>88900</xdr:colOff>
      <xdr:row>35</xdr:row>
      <xdr:rowOff>50307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5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108175</xdr:rowOff>
    </xdr:from>
    <xdr:to>
      <xdr:col>55</xdr:col>
      <xdr:colOff>0</xdr:colOff>
      <xdr:row>37</xdr:row>
      <xdr:rowOff>25618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251675"/>
          <a:ext cx="838200" cy="111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141851</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314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163424</xdr:rowOff>
    </xdr:from>
    <xdr:to>
      <xdr:col>55</xdr:col>
      <xdr:colOff>50800</xdr:colOff>
      <xdr:row>37</xdr:row>
      <xdr:rowOff>93574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108175</xdr:rowOff>
    </xdr:from>
    <xdr:to>
      <xdr:col>50</xdr:col>
      <xdr:colOff>114300</xdr:colOff>
      <xdr:row>37</xdr:row>
      <xdr:rowOff>78566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251675"/>
          <a:ext cx="889000" cy="117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89292</xdr:rowOff>
    </xdr:from>
    <xdr:to>
      <xdr:col>50</xdr:col>
      <xdr:colOff>165100</xdr:colOff>
      <xdr:row>31</xdr:row>
      <xdr:rowOff>19442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10569</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32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78566</xdr:rowOff>
    </xdr:from>
    <xdr:to>
      <xdr:col>45</xdr:col>
      <xdr:colOff>177800</xdr:colOff>
      <xdr:row>37</xdr:row>
      <xdr:rowOff>101654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422216"/>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72865</xdr:rowOff>
    </xdr:from>
    <xdr:to>
      <xdr:col>46</xdr:col>
      <xdr:colOff>38100</xdr:colOff>
      <xdr:row>38</xdr:row>
      <xdr:rowOff>3015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165592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50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101654</xdr:rowOff>
    </xdr:from>
    <xdr:to>
      <xdr:col>41</xdr:col>
      <xdr:colOff>50800</xdr:colOff>
      <xdr:row>37</xdr:row>
      <xdr:rowOff>111245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445304"/>
          <a:ext cx="889000" cy="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87158</xdr:rowOff>
    </xdr:from>
    <xdr:to>
      <xdr:col>41</xdr:col>
      <xdr:colOff>101600</xdr:colOff>
      <xdr:row>38</xdr:row>
      <xdr:rowOff>17308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8435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5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98077</xdr:rowOff>
    </xdr:from>
    <xdr:to>
      <xdr:col>36</xdr:col>
      <xdr:colOff>165100</xdr:colOff>
      <xdr:row>38</xdr:row>
      <xdr:rowOff>28226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19354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5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146268</xdr:rowOff>
    </xdr:from>
    <xdr:to>
      <xdr:col>55</xdr:col>
      <xdr:colOff>50800</xdr:colOff>
      <xdr:row>37</xdr:row>
      <xdr:rowOff>76418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31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169145</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1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57375</xdr:rowOff>
    </xdr:from>
    <xdr:to>
      <xdr:col>50</xdr:col>
      <xdr:colOff>165100</xdr:colOff>
      <xdr:row>30</xdr:row>
      <xdr:rowOff>158975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20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4052</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497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27766</xdr:rowOff>
    </xdr:from>
    <xdr:to>
      <xdr:col>46</xdr:col>
      <xdr:colOff>38100</xdr:colOff>
      <xdr:row>37</xdr:row>
      <xdr:rowOff>129366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37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145893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14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50854</xdr:rowOff>
    </xdr:from>
    <xdr:to>
      <xdr:col>41</xdr:col>
      <xdr:colOff>101600</xdr:colOff>
      <xdr:row>37</xdr:row>
      <xdr:rowOff>152454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39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168981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16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60445</xdr:rowOff>
    </xdr:from>
    <xdr:to>
      <xdr:col>36</xdr:col>
      <xdr:colOff>165100</xdr:colOff>
      <xdr:row>37</xdr:row>
      <xdr:rowOff>162044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040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7122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17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103810</xdr:rowOff>
    </xdr:from>
    <xdr:to>
      <xdr:col>54</xdr:col>
      <xdr:colOff>189865</xdr:colOff>
      <xdr:row>57</xdr:row>
      <xdr:rowOff>132918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76310"/>
          <a:ext cx="1270" cy="122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136745</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132918</xdr:rowOff>
    </xdr:from>
    <xdr:to>
      <xdr:col>55</xdr:col>
      <xdr:colOff>88900</xdr:colOff>
      <xdr:row>57</xdr:row>
      <xdr:rowOff>132918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50487</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5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103810</xdr:rowOff>
    </xdr:from>
    <xdr:to>
      <xdr:col>55</xdr:col>
      <xdr:colOff>88900</xdr:colOff>
      <xdr:row>50</xdr:row>
      <xdr:rowOff>103810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7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28467</xdr:rowOff>
    </xdr:from>
    <xdr:to>
      <xdr:col>55</xdr:col>
      <xdr:colOff>0</xdr:colOff>
      <xdr:row>53</xdr:row>
      <xdr:rowOff>17380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8772417"/>
          <a:ext cx="838200" cy="3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94645</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352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116218</xdr:rowOff>
    </xdr:from>
    <xdr:to>
      <xdr:col>55</xdr:col>
      <xdr:colOff>50800</xdr:colOff>
      <xdr:row>55</xdr:row>
      <xdr:rowOff>46368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37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17380</xdr:rowOff>
    </xdr:from>
    <xdr:to>
      <xdr:col>50</xdr:col>
      <xdr:colOff>114300</xdr:colOff>
      <xdr:row>55</xdr:row>
      <xdr:rowOff>13532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104230"/>
          <a:ext cx="889000" cy="33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103740</xdr:rowOff>
    </xdr:from>
    <xdr:to>
      <xdr:col>50</xdr:col>
      <xdr:colOff>165100</xdr:colOff>
      <xdr:row>55</xdr:row>
      <xdr:rowOff>33890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3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25017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45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13532</xdr:rowOff>
    </xdr:from>
    <xdr:to>
      <xdr:col>45</xdr:col>
      <xdr:colOff>177800</xdr:colOff>
      <xdr:row>55</xdr:row>
      <xdr:rowOff>52032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443282"/>
          <a:ext cx="889000" cy="3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133782</xdr:rowOff>
    </xdr:from>
    <xdr:to>
      <xdr:col>46</xdr:col>
      <xdr:colOff>38100</xdr:colOff>
      <xdr:row>55</xdr:row>
      <xdr:rowOff>63932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39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80459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16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52032</xdr:rowOff>
    </xdr:from>
    <xdr:to>
      <xdr:col>41</xdr:col>
      <xdr:colOff>50800</xdr:colOff>
      <xdr:row>56</xdr:row>
      <xdr:rowOff>2102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481782"/>
          <a:ext cx="889000" cy="12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47504</xdr:rowOff>
    </xdr:from>
    <xdr:to>
      <xdr:col>41</xdr:col>
      <xdr:colOff>101600</xdr:colOff>
      <xdr:row>55</xdr:row>
      <xdr:rowOff>149104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47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140231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56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68326</xdr:rowOff>
    </xdr:from>
    <xdr:to>
      <xdr:col>36</xdr:col>
      <xdr:colOff>165100</xdr:colOff>
      <xdr:row>54</xdr:row>
      <xdr:rowOff>169926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15003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1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149117</xdr:rowOff>
    </xdr:from>
    <xdr:to>
      <xdr:col>55</xdr:col>
      <xdr:colOff>50800</xdr:colOff>
      <xdr:row>51</xdr:row>
      <xdr:rowOff>79267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872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64044</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863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138030</xdr:rowOff>
    </xdr:from>
    <xdr:to>
      <xdr:col>50</xdr:col>
      <xdr:colOff>165100</xdr:colOff>
      <xdr:row>53</xdr:row>
      <xdr:rowOff>68180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0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84707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882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134182</xdr:rowOff>
    </xdr:from>
    <xdr:to>
      <xdr:col>46</xdr:col>
      <xdr:colOff>38100</xdr:colOff>
      <xdr:row>55</xdr:row>
      <xdr:rowOff>64332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39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55459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48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1232</xdr:rowOff>
    </xdr:from>
    <xdr:to>
      <xdr:col>41</xdr:col>
      <xdr:colOff>101600</xdr:colOff>
      <xdr:row>55</xdr:row>
      <xdr:rowOff>102832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43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119359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20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122752</xdr:rowOff>
    </xdr:from>
    <xdr:to>
      <xdr:col>36</xdr:col>
      <xdr:colOff>165100</xdr:colOff>
      <xdr:row>56</xdr:row>
      <xdr:rowOff>52902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55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44029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64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135608</xdr:rowOff>
    </xdr:from>
    <xdr:to>
      <xdr:col>54</xdr:col>
      <xdr:colOff>189865</xdr:colOff>
      <xdr:row>78</xdr:row>
      <xdr:rowOff>127355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308558"/>
          <a:ext cx="1270" cy="1191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131182</xdr:rowOff>
    </xdr:from>
    <xdr:ext cx="378565"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04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127355</xdr:rowOff>
    </xdr:from>
    <xdr:to>
      <xdr:col>55</xdr:col>
      <xdr:colOff>88900</xdr:colOff>
      <xdr:row>78</xdr:row>
      <xdr:rowOff>127355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0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82285</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8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135608</xdr:rowOff>
    </xdr:from>
    <xdr:to>
      <xdr:col>55</xdr:col>
      <xdr:colOff>88900</xdr:colOff>
      <xdr:row>71</xdr:row>
      <xdr:rowOff>135608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308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59689</xdr:rowOff>
    </xdr:from>
    <xdr:to>
      <xdr:col>55</xdr:col>
      <xdr:colOff>0</xdr:colOff>
      <xdr:row>77</xdr:row>
      <xdr:rowOff>141780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261339"/>
          <a:ext cx="838200" cy="8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102519</xdr:rowOff>
    </xdr:from>
    <xdr:ext cx="469744"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32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79642</xdr:rowOff>
    </xdr:from>
    <xdr:to>
      <xdr:col>55</xdr:col>
      <xdr:colOff>50800</xdr:colOff>
      <xdr:row>78</xdr:row>
      <xdr:rowOff>9792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5673</xdr:rowOff>
    </xdr:from>
    <xdr:to>
      <xdr:col>50</xdr:col>
      <xdr:colOff>114300</xdr:colOff>
      <xdr:row>77</xdr:row>
      <xdr:rowOff>59689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207323"/>
          <a:ext cx="889000" cy="5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26332</xdr:rowOff>
    </xdr:from>
    <xdr:to>
      <xdr:col>50</xdr:col>
      <xdr:colOff>165100</xdr:colOff>
      <xdr:row>77</xdr:row>
      <xdr:rowOff>127932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119059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32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5673</xdr:rowOff>
    </xdr:from>
    <xdr:to>
      <xdr:col>45</xdr:col>
      <xdr:colOff>177800</xdr:colOff>
      <xdr:row>77</xdr:row>
      <xdr:rowOff>152364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207323"/>
          <a:ext cx="889000" cy="14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28916</xdr:rowOff>
    </xdr:from>
    <xdr:to>
      <xdr:col>46</xdr:col>
      <xdr:colOff>38100</xdr:colOff>
      <xdr:row>77</xdr:row>
      <xdr:rowOff>130516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121643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32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152364</xdr:rowOff>
    </xdr:from>
    <xdr:to>
      <xdr:col>41</xdr:col>
      <xdr:colOff>50800</xdr:colOff>
      <xdr:row>78</xdr:row>
      <xdr:rowOff>47780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354014"/>
          <a:ext cx="889000" cy="6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76121</xdr:rowOff>
    </xdr:from>
    <xdr:to>
      <xdr:col>41</xdr:col>
      <xdr:colOff>101600</xdr:colOff>
      <xdr:row>78</xdr:row>
      <xdr:rowOff>6271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22798</xdr:rowOff>
    </xdr:from>
    <xdr:ext cx="469744"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26428" y="1305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21120</xdr:rowOff>
    </xdr:from>
    <xdr:to>
      <xdr:col>36</xdr:col>
      <xdr:colOff>165100</xdr:colOff>
      <xdr:row>77</xdr:row>
      <xdr:rowOff>122720</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139247</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90980</xdr:rowOff>
    </xdr:from>
    <xdr:to>
      <xdr:col>55</xdr:col>
      <xdr:colOff>50800</xdr:colOff>
      <xdr:row>78</xdr:row>
      <xdr:rowOff>21130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29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69407</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27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8889</xdr:rowOff>
    </xdr:from>
    <xdr:to>
      <xdr:col>50</xdr:col>
      <xdr:colOff>165100</xdr:colOff>
      <xdr:row>77</xdr:row>
      <xdr:rowOff>110489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21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127016</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98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126323</xdr:rowOff>
    </xdr:from>
    <xdr:to>
      <xdr:col>46</xdr:col>
      <xdr:colOff>38100</xdr:colOff>
      <xdr:row>77</xdr:row>
      <xdr:rowOff>56473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15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72999</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93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101564</xdr:rowOff>
    </xdr:from>
    <xdr:to>
      <xdr:col>41</xdr:col>
      <xdr:colOff>101600</xdr:colOff>
      <xdr:row>78</xdr:row>
      <xdr:rowOff>31714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30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22841</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39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168430</xdr:rowOff>
    </xdr:from>
    <xdr:to>
      <xdr:col>36</xdr:col>
      <xdr:colOff>165100</xdr:colOff>
      <xdr:row>78</xdr:row>
      <xdr:rowOff>98580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37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89707</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46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65157</xdr:rowOff>
    </xdr:from>
    <xdr:to>
      <xdr:col>54</xdr:col>
      <xdr:colOff>189865</xdr:colOff>
      <xdr:row>98</xdr:row>
      <xdr:rowOff>123146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67107"/>
          <a:ext cx="1270" cy="125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126973</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2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123146</xdr:rowOff>
    </xdr:from>
    <xdr:to>
      <xdr:col>55</xdr:col>
      <xdr:colOff>88900</xdr:colOff>
      <xdr:row>98</xdr:row>
      <xdr:rowOff>123146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25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11834</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44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65157</xdr:rowOff>
    </xdr:from>
    <xdr:to>
      <xdr:col>55</xdr:col>
      <xdr:colOff>88900</xdr:colOff>
      <xdr:row>91</xdr:row>
      <xdr:rowOff>65157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67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160789</xdr:rowOff>
    </xdr:from>
    <xdr:to>
      <xdr:col>55</xdr:col>
      <xdr:colOff>0</xdr:colOff>
      <xdr:row>94</xdr:row>
      <xdr:rowOff>143681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5934189"/>
          <a:ext cx="838200" cy="32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15569</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7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37142</xdr:rowOff>
    </xdr:from>
    <xdr:to>
      <xdr:col>55</xdr:col>
      <xdr:colOff>50800</xdr:colOff>
      <xdr:row>96</xdr:row>
      <xdr:rowOff>138742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143681</xdr:rowOff>
    </xdr:from>
    <xdr:to>
      <xdr:col>50</xdr:col>
      <xdr:colOff>114300</xdr:colOff>
      <xdr:row>97</xdr:row>
      <xdr:rowOff>2463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259981"/>
          <a:ext cx="889000" cy="37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75146</xdr:rowOff>
    </xdr:from>
    <xdr:to>
      <xdr:col>50</xdr:col>
      <xdr:colOff>165100</xdr:colOff>
      <xdr:row>97</xdr:row>
      <xdr:rowOff>5296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167873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6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2463</xdr:rowOff>
    </xdr:from>
    <xdr:to>
      <xdr:col>45</xdr:col>
      <xdr:colOff>177800</xdr:colOff>
      <xdr:row>97</xdr:row>
      <xdr:rowOff>5359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633113"/>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104121</xdr:rowOff>
    </xdr:from>
    <xdr:to>
      <xdr:col>46</xdr:col>
      <xdr:colOff>38100</xdr:colOff>
      <xdr:row>97</xdr:row>
      <xdr:rowOff>34271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50798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5359</xdr:rowOff>
    </xdr:from>
    <xdr:to>
      <xdr:col>41</xdr:col>
      <xdr:colOff>50800</xdr:colOff>
      <xdr:row>97</xdr:row>
      <xdr:rowOff>73140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636009"/>
          <a:ext cx="889000" cy="6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156660</xdr:rowOff>
    </xdr:from>
    <xdr:to>
      <xdr:col>41</xdr:col>
      <xdr:colOff>101600</xdr:colOff>
      <xdr:row>97</xdr:row>
      <xdr:rowOff>86810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77937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7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85337</xdr:rowOff>
    </xdr:from>
    <xdr:to>
      <xdr:col>36</xdr:col>
      <xdr:colOff>165100</xdr:colOff>
      <xdr:row>97</xdr:row>
      <xdr:rowOff>15487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32014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3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109989</xdr:rowOff>
    </xdr:from>
    <xdr:to>
      <xdr:col>55</xdr:col>
      <xdr:colOff>50800</xdr:colOff>
      <xdr:row>93</xdr:row>
      <xdr:rowOff>40139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588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132866</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57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92881</xdr:rowOff>
    </xdr:from>
    <xdr:to>
      <xdr:col>50</xdr:col>
      <xdr:colOff>165100</xdr:colOff>
      <xdr:row>95</xdr:row>
      <xdr:rowOff>23031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20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39558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123113</xdr:rowOff>
    </xdr:from>
    <xdr:to>
      <xdr:col>46</xdr:col>
      <xdr:colOff>38100</xdr:colOff>
      <xdr:row>97</xdr:row>
      <xdr:rowOff>53263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58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44390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67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126009</xdr:rowOff>
    </xdr:from>
    <xdr:to>
      <xdr:col>41</xdr:col>
      <xdr:colOff>101600</xdr:colOff>
      <xdr:row>97</xdr:row>
      <xdr:rowOff>56159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58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72686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36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22340</xdr:rowOff>
    </xdr:from>
    <xdr:to>
      <xdr:col>36</xdr:col>
      <xdr:colOff>165100</xdr:colOff>
      <xdr:row>97</xdr:row>
      <xdr:rowOff>123940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6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115067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74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35577</xdr:rowOff>
    </xdr:from>
    <xdr:ext cx="37702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068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103124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46624"/>
          <a:ext cx="1269"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49801</xdr:rowOff>
    </xdr:from>
    <xdr:ext cx="469744"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103124</xdr:rowOff>
    </xdr:from>
    <xdr:to>
      <xdr:col>86</xdr:col>
      <xdr:colOff>25400</xdr:colOff>
      <xdr:row>30</xdr:row>
      <xdr:rowOff>103124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73406</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417056"/>
          <a:ext cx="838200" cy="3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91965</xdr:rowOff>
    </xdr:from>
    <xdr:ext cx="378565"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35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69088</xdr:rowOff>
    </xdr:from>
    <xdr:to>
      <xdr:col>85</xdr:col>
      <xdr:colOff>177800</xdr:colOff>
      <xdr:row>38</xdr:row>
      <xdr:rowOff>170688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73406</xdr:rowOff>
    </xdr:from>
    <xdr:to>
      <xdr:col>81</xdr:col>
      <xdr:colOff>50800</xdr:colOff>
      <xdr:row>37</xdr:row>
      <xdr:rowOff>154178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417056"/>
          <a:ext cx="8890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56896</xdr:rowOff>
    </xdr:from>
    <xdr:to>
      <xdr:col>81</xdr:col>
      <xdr:colOff>101600</xdr:colOff>
      <xdr:row>37</xdr:row>
      <xdr:rowOff>158496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149623</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2017" y="6493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154178</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497828"/>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133096</xdr:rowOff>
    </xdr:from>
    <xdr:to>
      <xdr:col>76</xdr:col>
      <xdr:colOff>165100</xdr:colOff>
      <xdr:row>38</xdr:row>
      <xdr:rowOff>63246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47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54373</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569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3556</xdr:rowOff>
    </xdr:from>
    <xdr:to>
      <xdr:col>72</xdr:col>
      <xdr:colOff>38100</xdr:colOff>
      <xdr:row>38</xdr:row>
      <xdr:rowOff>105156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121683</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293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49276</xdr:rowOff>
    </xdr:from>
    <xdr:to>
      <xdr:col>67</xdr:col>
      <xdr:colOff>101600</xdr:colOff>
      <xdr:row>31</xdr:row>
      <xdr:rowOff>150876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53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167403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51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22606</xdr:rowOff>
    </xdr:from>
    <xdr:to>
      <xdr:col>81</xdr:col>
      <xdr:colOff>101600</xdr:colOff>
      <xdr:row>37</xdr:row>
      <xdr:rowOff>124206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35</xdr:row>
      <xdr:rowOff>140733</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14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103378</xdr:rowOff>
    </xdr:from>
    <xdr:to>
      <xdr:col>76</xdr:col>
      <xdr:colOff>165100</xdr:colOff>
      <xdr:row>38</xdr:row>
      <xdr:rowOff>33528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44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50055</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3017" y="6222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84531</xdr:rowOff>
    </xdr:from>
    <xdr:to>
      <xdr:col>85</xdr:col>
      <xdr:colOff>126364</xdr:colOff>
      <xdr:row>78</xdr:row>
      <xdr:rowOff>17227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86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21054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3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17227</xdr:rowOff>
    </xdr:from>
    <xdr:to>
      <xdr:col>86</xdr:col>
      <xdr:colOff>25400</xdr:colOff>
      <xdr:row>78</xdr:row>
      <xdr:rowOff>17227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39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31208</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84531</xdr:rowOff>
    </xdr:from>
    <xdr:to>
      <xdr:col>86</xdr:col>
      <xdr:colOff>25400</xdr:colOff>
      <xdr:row>70</xdr:row>
      <xdr:rowOff>84531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8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48603</xdr:rowOff>
    </xdr:from>
    <xdr:to>
      <xdr:col>85</xdr:col>
      <xdr:colOff>127000</xdr:colOff>
      <xdr:row>77</xdr:row>
      <xdr:rowOff>68929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250253"/>
          <a:ext cx="838200" cy="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16870</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875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165443</xdr:rowOff>
    </xdr:from>
    <xdr:to>
      <xdr:col>85</xdr:col>
      <xdr:colOff>177800</xdr:colOff>
      <xdr:row>76</xdr:row>
      <xdr:rowOff>95593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48603</xdr:rowOff>
    </xdr:from>
    <xdr:to>
      <xdr:col>81</xdr:col>
      <xdr:colOff>50800</xdr:colOff>
      <xdr:row>77</xdr:row>
      <xdr:rowOff>79693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250253"/>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1212</xdr:rowOff>
    </xdr:from>
    <xdr:to>
      <xdr:col>81</xdr:col>
      <xdr:colOff>101600</xdr:colOff>
      <xdr:row>76</xdr:row>
      <xdr:rowOff>102812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119340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79693</xdr:rowOff>
    </xdr:from>
    <xdr:to>
      <xdr:col>76</xdr:col>
      <xdr:colOff>114300</xdr:colOff>
      <xdr:row>77</xdr:row>
      <xdr:rowOff>94571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81343"/>
          <a:ext cx="88900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159823</xdr:rowOff>
    </xdr:from>
    <xdr:to>
      <xdr:col>76</xdr:col>
      <xdr:colOff>165100</xdr:colOff>
      <xdr:row>76</xdr:row>
      <xdr:rowOff>89973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106500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94571</xdr:rowOff>
    </xdr:from>
    <xdr:to>
      <xdr:col>71</xdr:col>
      <xdr:colOff>177800</xdr:colOff>
      <xdr:row>77</xdr:row>
      <xdr:rowOff>101295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296221"/>
          <a:ext cx="889000" cy="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165424</xdr:rowOff>
    </xdr:from>
    <xdr:to>
      <xdr:col>72</xdr:col>
      <xdr:colOff>38100</xdr:colOff>
      <xdr:row>76</xdr:row>
      <xdr:rowOff>95574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112101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165348</xdr:rowOff>
    </xdr:from>
    <xdr:to>
      <xdr:col>67</xdr:col>
      <xdr:colOff>101600</xdr:colOff>
      <xdr:row>76</xdr:row>
      <xdr:rowOff>95498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112024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7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18129</xdr:rowOff>
    </xdr:from>
    <xdr:to>
      <xdr:col>85</xdr:col>
      <xdr:colOff>177800</xdr:colOff>
      <xdr:row>77</xdr:row>
      <xdr:rowOff>119729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1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104506</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3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169253</xdr:rowOff>
    </xdr:from>
    <xdr:to>
      <xdr:col>81</xdr:col>
      <xdr:colOff>101600</xdr:colOff>
      <xdr:row>77</xdr:row>
      <xdr:rowOff>99403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90530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29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28893</xdr:rowOff>
    </xdr:from>
    <xdr:to>
      <xdr:col>76</xdr:col>
      <xdr:colOff>165100</xdr:colOff>
      <xdr:row>77</xdr:row>
      <xdr:rowOff>130493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121620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2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43771</xdr:rowOff>
    </xdr:from>
    <xdr:to>
      <xdr:col>72</xdr:col>
      <xdr:colOff>38100</xdr:colOff>
      <xdr:row>77</xdr:row>
      <xdr:rowOff>145371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4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136498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3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50495</xdr:rowOff>
    </xdr:from>
    <xdr:to>
      <xdr:col>67</xdr:col>
      <xdr:colOff>101600</xdr:colOff>
      <xdr:row>77</xdr:row>
      <xdr:rowOff>152095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143222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4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110847</xdr:rowOff>
    </xdr:from>
    <xdr:to>
      <xdr:col>85</xdr:col>
      <xdr:colOff>126364</xdr:colOff>
      <xdr:row>99</xdr:row>
      <xdr:rowOff>95842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41347"/>
          <a:ext cx="1269" cy="1528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99669</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73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95842</xdr:rowOff>
    </xdr:from>
    <xdr:to>
      <xdr:col>86</xdr:col>
      <xdr:colOff>25400</xdr:colOff>
      <xdr:row>99</xdr:row>
      <xdr:rowOff>95842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69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57524</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1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110847</xdr:rowOff>
    </xdr:from>
    <xdr:to>
      <xdr:col>86</xdr:col>
      <xdr:colOff>25400</xdr:colOff>
      <xdr:row>90</xdr:row>
      <xdr:rowOff>110847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4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155832</xdr:rowOff>
    </xdr:from>
    <xdr:to>
      <xdr:col>85</xdr:col>
      <xdr:colOff>127000</xdr:colOff>
      <xdr:row>98</xdr:row>
      <xdr:rowOff>35556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786482"/>
          <a:ext cx="838200" cy="5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144466</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03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121589</xdr:rowOff>
    </xdr:from>
    <xdr:to>
      <xdr:col>85</xdr:col>
      <xdr:colOff>177800</xdr:colOff>
      <xdr:row>98</xdr:row>
      <xdr:rowOff>51739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5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155832</xdr:rowOff>
    </xdr:from>
    <xdr:to>
      <xdr:col>81</xdr:col>
      <xdr:colOff>50800</xdr:colOff>
      <xdr:row>98</xdr:row>
      <xdr:rowOff>122458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786482"/>
          <a:ext cx="889000" cy="13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76212</xdr:rowOff>
    </xdr:from>
    <xdr:to>
      <xdr:col>81</xdr:col>
      <xdr:colOff>101600</xdr:colOff>
      <xdr:row>99</xdr:row>
      <xdr:rowOff>6362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7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168939</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46428" y="1697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153465</xdr:rowOff>
    </xdr:from>
    <xdr:to>
      <xdr:col>76</xdr:col>
      <xdr:colOff>114300</xdr:colOff>
      <xdr:row>98</xdr:row>
      <xdr:rowOff>122458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784115"/>
          <a:ext cx="889000" cy="14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81079</xdr:rowOff>
    </xdr:from>
    <xdr:to>
      <xdr:col>76</xdr:col>
      <xdr:colOff>165100</xdr:colOff>
      <xdr:row>99</xdr:row>
      <xdr:rowOff>11229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88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2356</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57428" y="1697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83465</xdr:rowOff>
    </xdr:from>
    <xdr:to>
      <xdr:col>71</xdr:col>
      <xdr:colOff>177800</xdr:colOff>
      <xdr:row>97</xdr:row>
      <xdr:rowOff>153465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714115"/>
          <a:ext cx="889000" cy="7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81193</xdr:rowOff>
    </xdr:from>
    <xdr:to>
      <xdr:col>72</xdr:col>
      <xdr:colOff>38100</xdr:colOff>
      <xdr:row>99</xdr:row>
      <xdr:rowOff>11343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88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2470</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68428" y="1697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75135</xdr:rowOff>
    </xdr:from>
    <xdr:to>
      <xdr:col>67</xdr:col>
      <xdr:colOff>101600</xdr:colOff>
      <xdr:row>99</xdr:row>
      <xdr:rowOff>5285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7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167862</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79428" y="1696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156206</xdr:rowOff>
    </xdr:from>
    <xdr:to>
      <xdr:col>85</xdr:col>
      <xdr:colOff>177800</xdr:colOff>
      <xdr:row>98</xdr:row>
      <xdr:rowOff>86356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8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134633</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6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105032</xdr:rowOff>
    </xdr:from>
    <xdr:to>
      <xdr:col>81</xdr:col>
      <xdr:colOff>101600</xdr:colOff>
      <xdr:row>98</xdr:row>
      <xdr:rowOff>35182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3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51709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51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71658</xdr:rowOff>
    </xdr:from>
    <xdr:to>
      <xdr:col>76</xdr:col>
      <xdr:colOff>165100</xdr:colOff>
      <xdr:row>99</xdr:row>
      <xdr:rowOff>1808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7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18335</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64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102665</xdr:rowOff>
    </xdr:from>
    <xdr:to>
      <xdr:col>72</xdr:col>
      <xdr:colOff>38100</xdr:colOff>
      <xdr:row>98</xdr:row>
      <xdr:rowOff>32815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3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49342</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50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32665</xdr:rowOff>
    </xdr:from>
    <xdr:to>
      <xdr:col>67</xdr:col>
      <xdr:colOff>101600</xdr:colOff>
      <xdr:row>97</xdr:row>
      <xdr:rowOff>134265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66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150792</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43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54138</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369088"/>
          <a:ext cx="1269" cy="141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1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54138</xdr:rowOff>
    </xdr:from>
    <xdr:to>
      <xdr:col>116</xdr:col>
      <xdr:colOff>152400</xdr:colOff>
      <xdr:row>31</xdr:row>
      <xdr:rowOff>54138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36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97899</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84449"/>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120594</xdr:rowOff>
    </xdr:from>
    <xdr:ext cx="378565"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2927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97717</xdr:rowOff>
    </xdr:from>
    <xdr:to>
      <xdr:col>116</xdr:col>
      <xdr:colOff>114300</xdr:colOff>
      <xdr:row>38</xdr:row>
      <xdr:rowOff>27867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97899</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784449"/>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32077</xdr:rowOff>
    </xdr:from>
    <xdr:to>
      <xdr:col>112</xdr:col>
      <xdr:colOff>38100</xdr:colOff>
      <xdr:row>37</xdr:row>
      <xdr:rowOff>133677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150204</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15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96593</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8314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45793</xdr:rowOff>
    </xdr:from>
    <xdr:to>
      <xdr:col>107</xdr:col>
      <xdr:colOff>101600</xdr:colOff>
      <xdr:row>37</xdr:row>
      <xdr:rowOff>147393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163920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1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96593</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78314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90441</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2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44813</xdr:rowOff>
    </xdr:from>
    <xdr:to>
      <xdr:col>98</xdr:col>
      <xdr:colOff>38100</xdr:colOff>
      <xdr:row>38</xdr:row>
      <xdr:rowOff>146413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162940</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47099</xdr:rowOff>
    </xdr:from>
    <xdr:to>
      <xdr:col>112</xdr:col>
      <xdr:colOff>38100</xdr:colOff>
      <xdr:row>39</xdr:row>
      <xdr:rowOff>148699</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139826</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45793</xdr:rowOff>
    </xdr:from>
    <xdr:to>
      <xdr:col>102</xdr:col>
      <xdr:colOff>165100</xdr:colOff>
      <xdr:row>39</xdr:row>
      <xdr:rowOff>147393</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138520</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8250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88211</xdr:rowOff>
    </xdr:from>
    <xdr:to>
      <xdr:col>116</xdr:col>
      <xdr:colOff>62864</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60711"/>
          <a:ext cx="1269" cy="155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34888</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43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88211</xdr:rowOff>
    </xdr:from>
    <xdr:to>
      <xdr:col>116</xdr:col>
      <xdr:colOff>152400</xdr:colOff>
      <xdr:row>50</xdr:row>
      <xdr:rowOff>88211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6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170233</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71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147356</xdr:rowOff>
    </xdr:from>
    <xdr:to>
      <xdr:col>116</xdr:col>
      <xdr:colOff>114300</xdr:colOff>
      <xdr:row>58</xdr:row>
      <xdr:rowOff>77506</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9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125258</xdr:rowOff>
    </xdr:from>
    <xdr:to>
      <xdr:col>112</xdr:col>
      <xdr:colOff>38100</xdr:colOff>
      <xdr:row>58</xdr:row>
      <xdr:rowOff>55408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9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71935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67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115897</xdr:rowOff>
    </xdr:from>
    <xdr:to>
      <xdr:col>107</xdr:col>
      <xdr:colOff>101600</xdr:colOff>
      <xdr:row>58</xdr:row>
      <xdr:rowOff>46047</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88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62574</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6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96701</xdr:rowOff>
    </xdr:from>
    <xdr:to>
      <xdr:col>102</xdr:col>
      <xdr:colOff>114300</xdr:colOff>
      <xdr:row>59</xdr:row>
      <xdr:rowOff>98878</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212251"/>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66040</xdr:rowOff>
    </xdr:from>
    <xdr:to>
      <xdr:col>102</xdr:col>
      <xdr:colOff>165100</xdr:colOff>
      <xdr:row>57</xdr:row>
      <xdr:rowOff>167640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12717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6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55481</xdr:rowOff>
    </xdr:from>
    <xdr:to>
      <xdr:col>98</xdr:col>
      <xdr:colOff>38100</xdr:colOff>
      <xdr:row>57</xdr:row>
      <xdr:rowOff>157081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2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2158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6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45901</xdr:rowOff>
    </xdr:from>
    <xdr:to>
      <xdr:col>98</xdr:col>
      <xdr:colOff>38100</xdr:colOff>
      <xdr:row>59</xdr:row>
      <xdr:rowOff>147501</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16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138628</xdr:rowOff>
    </xdr:from>
    <xdr:ext cx="313932"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99333" y="10254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133390</xdr:rowOff>
    </xdr:from>
    <xdr:to>
      <xdr:col>116</xdr:col>
      <xdr:colOff>62864</xdr:colOff>
      <xdr:row>78</xdr:row>
      <xdr:rowOff>35961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306340"/>
          <a:ext cx="1269" cy="110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39788</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1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35961</xdr:rowOff>
    </xdr:from>
    <xdr:to>
      <xdr:col>116</xdr:col>
      <xdr:colOff>152400</xdr:colOff>
      <xdr:row>78</xdr:row>
      <xdr:rowOff>35961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80067</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133390</xdr:rowOff>
    </xdr:from>
    <xdr:to>
      <xdr:col>116</xdr:col>
      <xdr:colOff>152400</xdr:colOff>
      <xdr:row>71</xdr:row>
      <xdr:rowOff>133390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30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55529</xdr:rowOff>
    </xdr:from>
    <xdr:to>
      <xdr:col>116</xdr:col>
      <xdr:colOff>63500</xdr:colOff>
      <xdr:row>74</xdr:row>
      <xdr:rowOff>110576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742829"/>
          <a:ext cx="838200" cy="5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149714</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837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171287</xdr:rowOff>
    </xdr:from>
    <xdr:to>
      <xdr:col>116</xdr:col>
      <xdr:colOff>114300</xdr:colOff>
      <xdr:row>75</xdr:row>
      <xdr:rowOff>101437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86802</xdr:rowOff>
    </xdr:from>
    <xdr:to>
      <xdr:col>111</xdr:col>
      <xdr:colOff>177800</xdr:colOff>
      <xdr:row>74</xdr:row>
      <xdr:rowOff>110576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2602652"/>
          <a:ext cx="889000" cy="19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8021</xdr:rowOff>
    </xdr:from>
    <xdr:to>
      <xdr:col>112</xdr:col>
      <xdr:colOff>38100</xdr:colOff>
      <xdr:row>75</xdr:row>
      <xdr:rowOff>109621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100748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95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86802</xdr:rowOff>
    </xdr:from>
    <xdr:to>
      <xdr:col>107</xdr:col>
      <xdr:colOff>50800</xdr:colOff>
      <xdr:row>73</xdr:row>
      <xdr:rowOff>151222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602652"/>
          <a:ext cx="889000" cy="6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148976</xdr:rowOff>
    </xdr:from>
    <xdr:to>
      <xdr:col>107</xdr:col>
      <xdr:colOff>101600</xdr:colOff>
      <xdr:row>75</xdr:row>
      <xdr:rowOff>79126</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70253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9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151222</xdr:rowOff>
    </xdr:from>
    <xdr:to>
      <xdr:col>102</xdr:col>
      <xdr:colOff>114300</xdr:colOff>
      <xdr:row>73</xdr:row>
      <xdr:rowOff>162834</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667072"/>
          <a:ext cx="889000" cy="1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165024</xdr:rowOff>
    </xdr:from>
    <xdr:to>
      <xdr:col>102</xdr:col>
      <xdr:colOff>165100</xdr:colOff>
      <xdr:row>75</xdr:row>
      <xdr:rowOff>95174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86301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146690</xdr:rowOff>
    </xdr:from>
    <xdr:to>
      <xdr:col>98</xdr:col>
      <xdr:colOff>38100</xdr:colOff>
      <xdr:row>75</xdr:row>
      <xdr:rowOff>76840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67967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4729</xdr:rowOff>
    </xdr:from>
    <xdr:to>
      <xdr:col>116</xdr:col>
      <xdr:colOff>114300</xdr:colOff>
      <xdr:row>74</xdr:row>
      <xdr:rowOff>106329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69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27606</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5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59776</xdr:rowOff>
    </xdr:from>
    <xdr:to>
      <xdr:col>112</xdr:col>
      <xdr:colOff>38100</xdr:colOff>
      <xdr:row>74</xdr:row>
      <xdr:rowOff>161376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74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6453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52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36002</xdr:rowOff>
    </xdr:from>
    <xdr:to>
      <xdr:col>107</xdr:col>
      <xdr:colOff>101600</xdr:colOff>
      <xdr:row>73</xdr:row>
      <xdr:rowOff>137602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55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154129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32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100422</xdr:rowOff>
    </xdr:from>
    <xdr:to>
      <xdr:col>102</xdr:col>
      <xdr:colOff>165100</xdr:colOff>
      <xdr:row>74</xdr:row>
      <xdr:rowOff>30572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61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47099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39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112034</xdr:rowOff>
    </xdr:from>
    <xdr:to>
      <xdr:col>98</xdr:col>
      <xdr:colOff>38100</xdr:colOff>
      <xdr:row>74</xdr:row>
      <xdr:rowOff>42184</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62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58711</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40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445,225</a:t>
          </a:r>
          <a:r>
            <a:rPr kumimoji="1" lang="ja-JP" altLang="en-US" sz="1100">
              <a:latin typeface="ＭＳ Ｐゴシック" panose="020B0600070205080204" pitchFamily="50" charset="-128"/>
              <a:ea typeface="ＭＳ Ｐゴシック" panose="020B0600070205080204" pitchFamily="50" charset="-128"/>
            </a:rPr>
            <a:t>円となっている。</a:t>
          </a:r>
        </a:p>
        <a:p>
          <a:r>
            <a:rPr kumimoji="1" lang="ja-JP" altLang="en-US" sz="1100">
              <a:latin typeface="ＭＳ Ｐゴシック" panose="020B0600070205080204" pitchFamily="50" charset="-128"/>
              <a:ea typeface="ＭＳ Ｐゴシック" panose="020B0600070205080204" pitchFamily="50" charset="-128"/>
            </a:rPr>
            <a:t>扶助費及び普通建設事業費について、それぞれ住民一人当たり</a:t>
          </a:r>
          <a:r>
            <a:rPr kumimoji="1" lang="en-US" altLang="ja-JP" sz="1100">
              <a:latin typeface="ＭＳ Ｐゴシック" panose="020B0600070205080204" pitchFamily="50" charset="-128"/>
              <a:ea typeface="ＭＳ Ｐゴシック" panose="020B0600070205080204" pitchFamily="50" charset="-128"/>
            </a:rPr>
            <a:t>147,444</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72,839</a:t>
          </a:r>
          <a:r>
            <a:rPr kumimoji="1" lang="ja-JP" altLang="en-US" sz="1100">
              <a:latin typeface="ＭＳ Ｐゴシック" panose="020B0600070205080204" pitchFamily="50" charset="-128"/>
              <a:ea typeface="ＭＳ Ｐゴシック" panose="020B0600070205080204" pitchFamily="50" charset="-128"/>
            </a:rPr>
            <a:t>円となっており、類似団体平均と比較して一人当たりの金額が高い状況となっている。</a:t>
          </a:r>
        </a:p>
        <a:p>
          <a:r>
            <a:rPr kumimoji="1" lang="ja-JP" altLang="en-US" sz="1100">
              <a:latin typeface="ＭＳ Ｐゴシック" panose="020B0600070205080204" pitchFamily="50" charset="-128"/>
              <a:ea typeface="ＭＳ Ｐゴシック" panose="020B0600070205080204" pitchFamily="50" charset="-128"/>
            </a:rPr>
            <a:t>扶助費については、生活保護費、障がい者サービス給付費、民間保育所運営費などが主な要因である。</a:t>
          </a:r>
        </a:p>
        <a:p>
          <a:r>
            <a:rPr kumimoji="1" lang="ja-JP" altLang="en-US" sz="1100">
              <a:latin typeface="ＭＳ Ｐゴシック" panose="020B0600070205080204" pitchFamily="50" charset="-128"/>
              <a:ea typeface="ＭＳ Ｐゴシック" panose="020B0600070205080204" pitchFamily="50" charset="-128"/>
            </a:rPr>
            <a:t>普通建設事業費については、循環型施設整備事業、小・中学校体育館空調設備設置事業の事業費などが主な要因である。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430,385
423,126
71.55
200,807,500
191,617,973
8,144,138
83,594,498
93,791,889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150673</xdr:rowOff>
    </xdr:from>
    <xdr:to>
      <xdr:col>24</xdr:col>
      <xdr:colOff>62865</xdr:colOff>
      <xdr:row>39</xdr:row>
      <xdr:rowOff>17628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94173"/>
          <a:ext cx="1270" cy="1410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21455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17628</xdr:rowOff>
    </xdr:from>
    <xdr:to>
      <xdr:col>24</xdr:col>
      <xdr:colOff>152400</xdr:colOff>
      <xdr:row>39</xdr:row>
      <xdr:rowOff>17628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0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97350</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6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150673</xdr:rowOff>
    </xdr:from>
    <xdr:to>
      <xdr:col>24</xdr:col>
      <xdr:colOff>152400</xdr:colOff>
      <xdr:row>30</xdr:row>
      <xdr:rowOff>150673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9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152502</xdr:rowOff>
    </xdr:from>
    <xdr:to>
      <xdr:col>24</xdr:col>
      <xdr:colOff>63500</xdr:colOff>
      <xdr:row>39</xdr:row>
      <xdr:rowOff>17628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66760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156125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5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133248</xdr:rowOff>
    </xdr:from>
    <xdr:to>
      <xdr:col>24</xdr:col>
      <xdr:colOff>114300</xdr:colOff>
      <xdr:row>36</xdr:row>
      <xdr:rowOff>63398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62891</xdr:rowOff>
    </xdr:from>
    <xdr:to>
      <xdr:col>19</xdr:col>
      <xdr:colOff>177800</xdr:colOff>
      <xdr:row>38</xdr:row>
      <xdr:rowOff>152502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577991"/>
          <a:ext cx="889000" cy="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135077</xdr:rowOff>
    </xdr:from>
    <xdr:to>
      <xdr:col>20</xdr:col>
      <xdr:colOff>38100</xdr:colOff>
      <xdr:row>36</xdr:row>
      <xdr:rowOff>65227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81754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1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62891</xdr:rowOff>
    </xdr:from>
    <xdr:to>
      <xdr:col>15</xdr:col>
      <xdr:colOff>50800</xdr:colOff>
      <xdr:row>38</xdr:row>
      <xdr:rowOff>89408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577991"/>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125933</xdr:rowOff>
    </xdr:from>
    <xdr:to>
      <xdr:col>15</xdr:col>
      <xdr:colOff>101600</xdr:colOff>
      <xdr:row>36</xdr:row>
      <xdr:rowOff>56083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72610</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0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89408</xdr:rowOff>
    </xdr:from>
    <xdr:to>
      <xdr:col>10</xdr:col>
      <xdr:colOff>114300</xdr:colOff>
      <xdr:row>38</xdr:row>
      <xdr:rowOff>137871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604508"/>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119532</xdr:rowOff>
    </xdr:from>
    <xdr:to>
      <xdr:col>10</xdr:col>
      <xdr:colOff>165100</xdr:colOff>
      <xdr:row>36</xdr:row>
      <xdr:rowOff>49682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66209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76556</xdr:rowOff>
    </xdr:from>
    <xdr:to>
      <xdr:col>6</xdr:col>
      <xdr:colOff>38100</xdr:colOff>
      <xdr:row>36</xdr:row>
      <xdr:rowOff>6706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23233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5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138278</xdr:rowOff>
    </xdr:from>
    <xdr:to>
      <xdr:col>24</xdr:col>
      <xdr:colOff>114300</xdr:colOff>
      <xdr:row>39</xdr:row>
      <xdr:rowOff>68428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65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53205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56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101702</xdr:rowOff>
    </xdr:from>
    <xdr:to>
      <xdr:col>20</xdr:col>
      <xdr:colOff>38100</xdr:colOff>
      <xdr:row>39</xdr:row>
      <xdr:rowOff>31852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61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22979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70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12091</xdr:rowOff>
    </xdr:from>
    <xdr:to>
      <xdr:col>15</xdr:col>
      <xdr:colOff>101600</xdr:colOff>
      <xdr:row>38</xdr:row>
      <xdr:rowOff>113691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5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104818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61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38608</xdr:rowOff>
    </xdr:from>
    <xdr:to>
      <xdr:col>10</xdr:col>
      <xdr:colOff>165100</xdr:colOff>
      <xdr:row>38</xdr:row>
      <xdr:rowOff>140208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131335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6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87071</xdr:rowOff>
    </xdr:from>
    <xdr:to>
      <xdr:col>6</xdr:col>
      <xdr:colOff>38100</xdr:colOff>
      <xdr:row>39</xdr:row>
      <xdr:rowOff>17221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8348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69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92684</xdr:rowOff>
    </xdr:from>
    <xdr:to>
      <xdr:col>24</xdr:col>
      <xdr:colOff>62865</xdr:colOff>
      <xdr:row>59</xdr:row>
      <xdr:rowOff>120167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179534"/>
          <a:ext cx="1270" cy="1056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123994</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2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120167</xdr:rowOff>
    </xdr:from>
    <xdr:to>
      <xdr:col>24</xdr:col>
      <xdr:colOff>152400</xdr:colOff>
      <xdr:row>59</xdr:row>
      <xdr:rowOff>120167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2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39361</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95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92684</xdr:rowOff>
    </xdr:from>
    <xdr:to>
      <xdr:col>24</xdr:col>
      <xdr:colOff>152400</xdr:colOff>
      <xdr:row>53</xdr:row>
      <xdr:rowOff>92684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17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142291</xdr:rowOff>
    </xdr:from>
    <xdr:to>
      <xdr:col>24</xdr:col>
      <xdr:colOff>63500</xdr:colOff>
      <xdr:row>58</xdr:row>
      <xdr:rowOff>110134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8714791"/>
          <a:ext cx="838200" cy="133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138840</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40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115963</xdr:rowOff>
    </xdr:from>
    <xdr:to>
      <xdr:col>24</xdr:col>
      <xdr:colOff>114300</xdr:colOff>
      <xdr:row>58</xdr:row>
      <xdr:rowOff>46113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8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142291</xdr:rowOff>
    </xdr:from>
    <xdr:to>
      <xdr:col>19</xdr:col>
      <xdr:colOff>177800</xdr:colOff>
      <xdr:row>59</xdr:row>
      <xdr:rowOff>7277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8714791"/>
          <a:ext cx="889000" cy="140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130163</xdr:rowOff>
    </xdr:from>
    <xdr:to>
      <xdr:col>20</xdr:col>
      <xdr:colOff>38100</xdr:colOff>
      <xdr:row>51</xdr:row>
      <xdr:rowOff>60313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870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51440</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879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72542</xdr:rowOff>
    </xdr:from>
    <xdr:to>
      <xdr:col>15</xdr:col>
      <xdr:colOff>50800</xdr:colOff>
      <xdr:row>59</xdr:row>
      <xdr:rowOff>7277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016642"/>
          <a:ext cx="889000" cy="10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50241</xdr:rowOff>
    </xdr:from>
    <xdr:to>
      <xdr:col>15</xdr:col>
      <xdr:colOff>101600</xdr:colOff>
      <xdr:row>58</xdr:row>
      <xdr:rowOff>151841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168368</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7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168745</xdr:rowOff>
    </xdr:from>
    <xdr:to>
      <xdr:col>10</xdr:col>
      <xdr:colOff>114300</xdr:colOff>
      <xdr:row>58</xdr:row>
      <xdr:rowOff>72542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941395"/>
          <a:ext cx="889000" cy="7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81064</xdr:rowOff>
    </xdr:from>
    <xdr:to>
      <xdr:col>10</xdr:col>
      <xdr:colOff>165100</xdr:colOff>
      <xdr:row>59</xdr:row>
      <xdr:rowOff>11214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2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2341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11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20003</xdr:rowOff>
    </xdr:from>
    <xdr:to>
      <xdr:col>6</xdr:col>
      <xdr:colOff>38100</xdr:colOff>
      <xdr:row>58</xdr:row>
      <xdr:rowOff>121603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6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112730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05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59334</xdr:rowOff>
    </xdr:from>
    <xdr:to>
      <xdr:col>24</xdr:col>
      <xdr:colOff>114300</xdr:colOff>
      <xdr:row>58</xdr:row>
      <xdr:rowOff>160934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0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37761</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8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91491</xdr:rowOff>
    </xdr:from>
    <xdr:to>
      <xdr:col>20</xdr:col>
      <xdr:colOff>38100</xdr:colOff>
      <xdr:row>51</xdr:row>
      <xdr:rowOff>21641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866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38168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843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127927</xdr:rowOff>
    </xdr:from>
    <xdr:to>
      <xdr:col>15</xdr:col>
      <xdr:colOff>101600</xdr:colOff>
      <xdr:row>59</xdr:row>
      <xdr:rowOff>58077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7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49204</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1016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21742</xdr:rowOff>
    </xdr:from>
    <xdr:to>
      <xdr:col>10</xdr:col>
      <xdr:colOff>165100</xdr:colOff>
      <xdr:row>58</xdr:row>
      <xdr:rowOff>123342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6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139869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7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117945</xdr:rowOff>
    </xdr:from>
    <xdr:to>
      <xdr:col>6</xdr:col>
      <xdr:colOff>38100</xdr:colOff>
      <xdr:row>58</xdr:row>
      <xdr:rowOff>48095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9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64622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6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159474</xdr:rowOff>
    </xdr:from>
    <xdr:to>
      <xdr:col>24</xdr:col>
      <xdr:colOff>62865</xdr:colOff>
      <xdr:row>79</xdr:row>
      <xdr:rowOff>91808</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1989524"/>
          <a:ext cx="1270" cy="16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95635</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64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91808</xdr:rowOff>
    </xdr:from>
    <xdr:to>
      <xdr:col>24</xdr:col>
      <xdr:colOff>152400</xdr:colOff>
      <xdr:row>79</xdr:row>
      <xdr:rowOff>91808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63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106151</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76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275,943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159474</xdr:rowOff>
    </xdr:from>
    <xdr:to>
      <xdr:col>24</xdr:col>
      <xdr:colOff>152400</xdr:colOff>
      <xdr:row>69</xdr:row>
      <xdr:rowOff>159474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19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6528</xdr:rowOff>
    </xdr:from>
    <xdr:to>
      <xdr:col>24</xdr:col>
      <xdr:colOff>63500</xdr:colOff>
      <xdr:row>76</xdr:row>
      <xdr:rowOff>140742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865278"/>
          <a:ext cx="838200" cy="30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111459</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970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133032</xdr:rowOff>
    </xdr:from>
    <xdr:to>
      <xdr:col>24</xdr:col>
      <xdr:colOff>114300</xdr:colOff>
      <xdr:row>76</xdr:row>
      <xdr:rowOff>63182</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9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140742</xdr:rowOff>
    </xdr:from>
    <xdr:to>
      <xdr:col>19</xdr:col>
      <xdr:colOff>177800</xdr:colOff>
      <xdr:row>77</xdr:row>
      <xdr:rowOff>24994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170942"/>
          <a:ext cx="889000" cy="5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112992</xdr:rowOff>
    </xdr:from>
    <xdr:to>
      <xdr:col>20</xdr:col>
      <xdr:colOff>38100</xdr:colOff>
      <xdr:row>78</xdr:row>
      <xdr:rowOff>43142</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31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34269</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40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24994</xdr:rowOff>
    </xdr:from>
    <xdr:to>
      <xdr:col>15</xdr:col>
      <xdr:colOff>50800</xdr:colOff>
      <xdr:row>77</xdr:row>
      <xdr:rowOff>109017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226644"/>
          <a:ext cx="889000" cy="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45935</xdr:rowOff>
    </xdr:from>
    <xdr:to>
      <xdr:col>15</xdr:col>
      <xdr:colOff>101600</xdr:colOff>
      <xdr:row>78</xdr:row>
      <xdr:rowOff>147535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41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138662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51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109017</xdr:rowOff>
    </xdr:from>
    <xdr:to>
      <xdr:col>10</xdr:col>
      <xdr:colOff>114300</xdr:colOff>
      <xdr:row>77</xdr:row>
      <xdr:rowOff>141694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310667"/>
          <a:ext cx="889000" cy="3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127330</xdr:rowOff>
    </xdr:from>
    <xdr:to>
      <xdr:col>10</xdr:col>
      <xdr:colOff>165100</xdr:colOff>
      <xdr:row>79</xdr:row>
      <xdr:rowOff>57480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5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48607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59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103721</xdr:rowOff>
    </xdr:from>
    <xdr:to>
      <xdr:col>6</xdr:col>
      <xdr:colOff>38100</xdr:colOff>
      <xdr:row>79</xdr:row>
      <xdr:rowOff>33871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47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24998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569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127178</xdr:rowOff>
    </xdr:from>
    <xdr:to>
      <xdr:col>24</xdr:col>
      <xdr:colOff>114300</xdr:colOff>
      <xdr:row>75</xdr:row>
      <xdr:rowOff>57328</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8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150055</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665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89942</xdr:rowOff>
    </xdr:from>
    <xdr:to>
      <xdr:col>20</xdr:col>
      <xdr:colOff>38100</xdr:colOff>
      <xdr:row>77</xdr:row>
      <xdr:rowOff>20092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12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36618</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895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145644</xdr:rowOff>
    </xdr:from>
    <xdr:to>
      <xdr:col>15</xdr:col>
      <xdr:colOff>101600</xdr:colOff>
      <xdr:row>77</xdr:row>
      <xdr:rowOff>75794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1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92321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951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58217</xdr:rowOff>
    </xdr:from>
    <xdr:to>
      <xdr:col>10</xdr:col>
      <xdr:colOff>165100</xdr:colOff>
      <xdr:row>77</xdr:row>
      <xdr:rowOff>159817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25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4894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035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90894</xdr:rowOff>
    </xdr:from>
    <xdr:to>
      <xdr:col>6</xdr:col>
      <xdr:colOff>38100</xdr:colOff>
      <xdr:row>78</xdr:row>
      <xdr:rowOff>21044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2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37571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067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100552</xdr:rowOff>
    </xdr:from>
    <xdr:to>
      <xdr:col>24</xdr:col>
      <xdr:colOff>62865</xdr:colOff>
      <xdr:row>98</xdr:row>
      <xdr:rowOff>109953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31052"/>
          <a:ext cx="1270" cy="13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113780</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91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109953</xdr:rowOff>
    </xdr:from>
    <xdr:to>
      <xdr:col>24</xdr:col>
      <xdr:colOff>152400</xdr:colOff>
      <xdr:row>98</xdr:row>
      <xdr:rowOff>109953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912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47229</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0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75,370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100552</xdr:rowOff>
    </xdr:from>
    <xdr:to>
      <xdr:col>24</xdr:col>
      <xdr:colOff>152400</xdr:colOff>
      <xdr:row>90</xdr:row>
      <xdr:rowOff>100552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3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100552</xdr:rowOff>
    </xdr:from>
    <xdr:to>
      <xdr:col>24</xdr:col>
      <xdr:colOff>63500</xdr:colOff>
      <xdr:row>94</xdr:row>
      <xdr:rowOff>72262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5531052"/>
          <a:ext cx="838200" cy="65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110162</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97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131735</xdr:rowOff>
    </xdr:from>
    <xdr:to>
      <xdr:col>24</xdr:col>
      <xdr:colOff>114300</xdr:colOff>
      <xdr:row>96</xdr:row>
      <xdr:rowOff>61885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1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72262</xdr:rowOff>
    </xdr:from>
    <xdr:to>
      <xdr:col>19</xdr:col>
      <xdr:colOff>177800</xdr:colOff>
      <xdr:row>97</xdr:row>
      <xdr:rowOff>72977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188562"/>
          <a:ext cx="889000" cy="51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90900</xdr:rowOff>
    </xdr:from>
    <xdr:to>
      <xdr:col>20</xdr:col>
      <xdr:colOff>38100</xdr:colOff>
      <xdr:row>98</xdr:row>
      <xdr:rowOff>21050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72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12177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81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72977</xdr:rowOff>
    </xdr:from>
    <xdr:to>
      <xdr:col>15</xdr:col>
      <xdr:colOff>50800</xdr:colOff>
      <xdr:row>97</xdr:row>
      <xdr:rowOff>98123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703627"/>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123961</xdr:rowOff>
    </xdr:from>
    <xdr:to>
      <xdr:col>15</xdr:col>
      <xdr:colOff>101600</xdr:colOff>
      <xdr:row>98</xdr:row>
      <xdr:rowOff>54111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75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45238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84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98123</xdr:rowOff>
    </xdr:from>
    <xdr:to>
      <xdr:col>10</xdr:col>
      <xdr:colOff>114300</xdr:colOff>
      <xdr:row>98</xdr:row>
      <xdr:rowOff>2397</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728773"/>
          <a:ext cx="889000" cy="7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157680</xdr:rowOff>
    </xdr:from>
    <xdr:to>
      <xdr:col>10</xdr:col>
      <xdr:colOff>165100</xdr:colOff>
      <xdr:row>98</xdr:row>
      <xdr:rowOff>87830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78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78957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88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151164</xdr:rowOff>
    </xdr:from>
    <xdr:to>
      <xdr:col>6</xdr:col>
      <xdr:colOff>38100</xdr:colOff>
      <xdr:row>98</xdr:row>
      <xdr:rowOff>81314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78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72441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87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49752</xdr:rowOff>
    </xdr:from>
    <xdr:to>
      <xdr:col>24</xdr:col>
      <xdr:colOff>114300</xdr:colOff>
      <xdr:row>90</xdr:row>
      <xdr:rowOff>151352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548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2779</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543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21462</xdr:rowOff>
    </xdr:from>
    <xdr:to>
      <xdr:col>20</xdr:col>
      <xdr:colOff>38100</xdr:colOff>
      <xdr:row>94</xdr:row>
      <xdr:rowOff>123062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13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139589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591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22177</xdr:rowOff>
    </xdr:from>
    <xdr:to>
      <xdr:col>15</xdr:col>
      <xdr:colOff>101600</xdr:colOff>
      <xdr:row>97</xdr:row>
      <xdr:rowOff>123777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65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140304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4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47323</xdr:rowOff>
    </xdr:from>
    <xdr:to>
      <xdr:col>10</xdr:col>
      <xdr:colOff>165100</xdr:colOff>
      <xdr:row>97</xdr:row>
      <xdr:rowOff>148923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67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165450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45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123047</xdr:rowOff>
    </xdr:from>
    <xdr:to>
      <xdr:col>6</xdr:col>
      <xdr:colOff>38100</xdr:colOff>
      <xdr:row>98</xdr:row>
      <xdr:rowOff>53197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5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69724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52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44069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455412"/>
          <a:ext cx="1270"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47896</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4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44069</xdr:rowOff>
    </xdr:from>
    <xdr:to>
      <xdr:col>55</xdr:col>
      <xdr:colOff>88900</xdr:colOff>
      <xdr:row>39</xdr:row>
      <xdr:rowOff>44069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23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88646</xdr:rowOff>
    </xdr:from>
    <xdr:to>
      <xdr:col>55</xdr:col>
      <xdr:colOff>0</xdr:colOff>
      <xdr:row>37</xdr:row>
      <xdr:rowOff>113411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432296"/>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43197</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15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87122</xdr:rowOff>
    </xdr:from>
    <xdr:to>
      <xdr:col>50</xdr:col>
      <xdr:colOff>114300</xdr:colOff>
      <xdr:row>37</xdr:row>
      <xdr:rowOff>88646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43077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27178</xdr:rowOff>
    </xdr:from>
    <xdr:to>
      <xdr:col>50</xdr:col>
      <xdr:colOff>165100</xdr:colOff>
      <xdr:row>37</xdr:row>
      <xdr:rowOff>128778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145305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87122</xdr:rowOff>
    </xdr:from>
    <xdr:to>
      <xdr:col>45</xdr:col>
      <xdr:colOff>177800</xdr:colOff>
      <xdr:row>37</xdr:row>
      <xdr:rowOff>87884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43077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159766</xdr:rowOff>
    </xdr:from>
    <xdr:to>
      <xdr:col>46</xdr:col>
      <xdr:colOff>38100</xdr:colOff>
      <xdr:row>37</xdr:row>
      <xdr:rowOff>89916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106443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87884</xdr:rowOff>
    </xdr:from>
    <xdr:to>
      <xdr:col>41</xdr:col>
      <xdr:colOff>50800</xdr:colOff>
      <xdr:row>37</xdr:row>
      <xdr:rowOff>111506</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431534"/>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31750</xdr:rowOff>
    </xdr:from>
    <xdr:to>
      <xdr:col>41</xdr:col>
      <xdr:colOff>101600</xdr:colOff>
      <xdr:row>36</xdr:row>
      <xdr:rowOff>133350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149877</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889</xdr:rowOff>
    </xdr:from>
    <xdr:to>
      <xdr:col>36</xdr:col>
      <xdr:colOff>165100</xdr:colOff>
      <xdr:row>37</xdr:row>
      <xdr:rowOff>102489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119016</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11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62611</xdr:rowOff>
    </xdr:from>
    <xdr:to>
      <xdr:col>55</xdr:col>
      <xdr:colOff>50800</xdr:colOff>
      <xdr:row>37</xdr:row>
      <xdr:rowOff>164211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40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41038</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384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37846</xdr:rowOff>
    </xdr:from>
    <xdr:to>
      <xdr:col>50</xdr:col>
      <xdr:colOff>165100</xdr:colOff>
      <xdr:row>37</xdr:row>
      <xdr:rowOff>139446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38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130573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474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36322</xdr:rowOff>
    </xdr:from>
    <xdr:to>
      <xdr:col>46</xdr:col>
      <xdr:colOff>38100</xdr:colOff>
      <xdr:row>37</xdr:row>
      <xdr:rowOff>137922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129049</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4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37084</xdr:rowOff>
    </xdr:from>
    <xdr:to>
      <xdr:col>41</xdr:col>
      <xdr:colOff>101600</xdr:colOff>
      <xdr:row>37</xdr:row>
      <xdr:rowOff>138684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38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129811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473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60706</xdr:rowOff>
    </xdr:from>
    <xdr:to>
      <xdr:col>36</xdr:col>
      <xdr:colOff>165100</xdr:colOff>
      <xdr:row>37</xdr:row>
      <xdr:rowOff>162306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40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153433</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49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102301</xdr:rowOff>
    </xdr:from>
    <xdr:to>
      <xdr:col>54</xdr:col>
      <xdr:colOff>189865</xdr:colOff>
      <xdr:row>58</xdr:row>
      <xdr:rowOff>134396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74801"/>
          <a:ext cx="1270" cy="1403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138223</xdr:rowOff>
    </xdr:from>
    <xdr:ext cx="313932"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82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134396</xdr:rowOff>
    </xdr:from>
    <xdr:to>
      <xdr:col>55</xdr:col>
      <xdr:colOff>88900</xdr:colOff>
      <xdr:row>58</xdr:row>
      <xdr:rowOff>134396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7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48978</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5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102301</xdr:rowOff>
    </xdr:from>
    <xdr:to>
      <xdr:col>55</xdr:col>
      <xdr:colOff>88900</xdr:colOff>
      <xdr:row>50</xdr:row>
      <xdr:rowOff>102301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7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67005</xdr:rowOff>
    </xdr:from>
    <xdr:to>
      <xdr:col>55</xdr:col>
      <xdr:colOff>0</xdr:colOff>
      <xdr:row>58</xdr:row>
      <xdr:rowOff>81635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011105"/>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47861</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49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24984</xdr:rowOff>
    </xdr:from>
    <xdr:to>
      <xdr:col>55</xdr:col>
      <xdr:colOff>50800</xdr:colOff>
      <xdr:row>57</xdr:row>
      <xdr:rowOff>126584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9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67005</xdr:rowOff>
    </xdr:from>
    <xdr:to>
      <xdr:col>50</xdr:col>
      <xdr:colOff>114300</xdr:colOff>
      <xdr:row>58</xdr:row>
      <xdr:rowOff>67554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11105"/>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11725</xdr:rowOff>
    </xdr:from>
    <xdr:to>
      <xdr:col>50</xdr:col>
      <xdr:colOff>165100</xdr:colOff>
      <xdr:row>57</xdr:row>
      <xdr:rowOff>113325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8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129852</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55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67554</xdr:rowOff>
    </xdr:from>
    <xdr:to>
      <xdr:col>45</xdr:col>
      <xdr:colOff>177800</xdr:colOff>
      <xdr:row>58</xdr:row>
      <xdr:rowOff>91785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11654"/>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19314</xdr:rowOff>
    </xdr:from>
    <xdr:to>
      <xdr:col>46</xdr:col>
      <xdr:colOff>38100</xdr:colOff>
      <xdr:row>57</xdr:row>
      <xdr:rowOff>120914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9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137441</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56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86116</xdr:rowOff>
    </xdr:from>
    <xdr:to>
      <xdr:col>41</xdr:col>
      <xdr:colOff>50800</xdr:colOff>
      <xdr:row>58</xdr:row>
      <xdr:rowOff>91785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030216"/>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29830</xdr:rowOff>
    </xdr:from>
    <xdr:to>
      <xdr:col>41</xdr:col>
      <xdr:colOff>101600</xdr:colOff>
      <xdr:row>57</xdr:row>
      <xdr:rowOff>131430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147957</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57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152999</xdr:rowOff>
    </xdr:from>
    <xdr:to>
      <xdr:col>36</xdr:col>
      <xdr:colOff>165100</xdr:colOff>
      <xdr:row>57</xdr:row>
      <xdr:rowOff>83149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99676</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52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30835</xdr:rowOff>
    </xdr:from>
    <xdr:to>
      <xdr:col>55</xdr:col>
      <xdr:colOff>50800</xdr:colOff>
      <xdr:row>58</xdr:row>
      <xdr:rowOff>132435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7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117212</xdr:rowOff>
    </xdr:from>
    <xdr:ext cx="378565"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89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16205</xdr:rowOff>
    </xdr:from>
    <xdr:to>
      <xdr:col>50</xdr:col>
      <xdr:colOff>165100</xdr:colOff>
      <xdr:row>58</xdr:row>
      <xdr:rowOff>117805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108932</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50017" y="10053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16754</xdr:rowOff>
    </xdr:from>
    <xdr:to>
      <xdr:col>46</xdr:col>
      <xdr:colOff>38100</xdr:colOff>
      <xdr:row>58</xdr:row>
      <xdr:rowOff>118354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6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109481</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61017" y="10053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40985</xdr:rowOff>
    </xdr:from>
    <xdr:to>
      <xdr:col>41</xdr:col>
      <xdr:colOff>101600</xdr:colOff>
      <xdr:row>58</xdr:row>
      <xdr:rowOff>142585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133712</xdr:rowOff>
    </xdr:from>
    <xdr:ext cx="378565"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72017" y="10077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35316</xdr:rowOff>
    </xdr:from>
    <xdr:to>
      <xdr:col>36</xdr:col>
      <xdr:colOff>165100</xdr:colOff>
      <xdr:row>58</xdr:row>
      <xdr:rowOff>136916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7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128043</xdr:rowOff>
    </xdr:from>
    <xdr:ext cx="378565"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3017" y="10072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23434</xdr:rowOff>
    </xdr:from>
    <xdr:to>
      <xdr:col>54</xdr:col>
      <xdr:colOff>189865</xdr:colOff>
      <xdr:row>78</xdr:row>
      <xdr:rowOff>65542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96384"/>
          <a:ext cx="1270" cy="124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69369</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4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65542</xdr:rowOff>
    </xdr:from>
    <xdr:to>
      <xdr:col>55</xdr:col>
      <xdr:colOff>88900</xdr:colOff>
      <xdr:row>78</xdr:row>
      <xdr:rowOff>65542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3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141561</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7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23434</xdr:rowOff>
    </xdr:from>
    <xdr:to>
      <xdr:col>55</xdr:col>
      <xdr:colOff>88900</xdr:colOff>
      <xdr:row>71</xdr:row>
      <xdr:rowOff>23434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64674</xdr:rowOff>
    </xdr:from>
    <xdr:to>
      <xdr:col>55</xdr:col>
      <xdr:colOff>0</xdr:colOff>
      <xdr:row>77</xdr:row>
      <xdr:rowOff>96586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094874"/>
          <a:ext cx="838200" cy="20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133266</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99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110389</xdr:rowOff>
    </xdr:from>
    <xdr:to>
      <xdr:col>55</xdr:col>
      <xdr:colOff>50800</xdr:colOff>
      <xdr:row>77</xdr:row>
      <xdr:rowOff>40539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64674</xdr:rowOff>
    </xdr:from>
    <xdr:to>
      <xdr:col>50</xdr:col>
      <xdr:colOff>114300</xdr:colOff>
      <xdr:row>77</xdr:row>
      <xdr:rowOff>123698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094874"/>
          <a:ext cx="889000" cy="23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30790</xdr:rowOff>
    </xdr:from>
    <xdr:to>
      <xdr:col>50</xdr:col>
      <xdr:colOff>165100</xdr:colOff>
      <xdr:row>76</xdr:row>
      <xdr:rowOff>132390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123517</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31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123698</xdr:rowOff>
    </xdr:from>
    <xdr:to>
      <xdr:col>45</xdr:col>
      <xdr:colOff>177800</xdr:colOff>
      <xdr:row>78</xdr:row>
      <xdr:rowOff>36144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25348"/>
          <a:ext cx="889000" cy="8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6787</xdr:rowOff>
    </xdr:from>
    <xdr:to>
      <xdr:col>46</xdr:col>
      <xdr:colOff>38100</xdr:colOff>
      <xdr:row>77</xdr:row>
      <xdr:rowOff>108387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124914</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36144</xdr:rowOff>
    </xdr:from>
    <xdr:to>
      <xdr:col>41</xdr:col>
      <xdr:colOff>50800</xdr:colOff>
      <xdr:row>78</xdr:row>
      <xdr:rowOff>44557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09244"/>
          <a:ext cx="889000" cy="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43042</xdr:rowOff>
    </xdr:from>
    <xdr:to>
      <xdr:col>41</xdr:col>
      <xdr:colOff>101600</xdr:colOff>
      <xdr:row>77</xdr:row>
      <xdr:rowOff>144642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161169</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0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26857</xdr:rowOff>
    </xdr:from>
    <xdr:to>
      <xdr:col>36</xdr:col>
      <xdr:colOff>165100</xdr:colOff>
      <xdr:row>77</xdr:row>
      <xdr:rowOff>128457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144984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0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45786</xdr:rowOff>
    </xdr:from>
    <xdr:to>
      <xdr:col>55</xdr:col>
      <xdr:colOff>50800</xdr:colOff>
      <xdr:row>77</xdr:row>
      <xdr:rowOff>147386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4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24213</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2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13874</xdr:rowOff>
    </xdr:from>
    <xdr:to>
      <xdr:col>50</xdr:col>
      <xdr:colOff>165100</xdr:colOff>
      <xdr:row>76</xdr:row>
      <xdr:rowOff>115474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04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132001</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281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72898</xdr:rowOff>
    </xdr:from>
    <xdr:to>
      <xdr:col>46</xdr:col>
      <xdr:colOff>38100</xdr:colOff>
      <xdr:row>78</xdr:row>
      <xdr:rowOff>3048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7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165625</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156794</xdr:rowOff>
    </xdr:from>
    <xdr:to>
      <xdr:col>41</xdr:col>
      <xdr:colOff>101600</xdr:colOff>
      <xdr:row>78</xdr:row>
      <xdr:rowOff>86944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78071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45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165207</xdr:rowOff>
    </xdr:from>
    <xdr:to>
      <xdr:col>36</xdr:col>
      <xdr:colOff>165100</xdr:colOff>
      <xdr:row>78</xdr:row>
      <xdr:rowOff>95357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86484</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45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35556</xdr:rowOff>
    </xdr:from>
    <xdr:to>
      <xdr:col>54</xdr:col>
      <xdr:colOff>189865</xdr:colOff>
      <xdr:row>98</xdr:row>
      <xdr:rowOff>76149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466056"/>
          <a:ext cx="1270" cy="141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79976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76149</xdr:rowOff>
    </xdr:from>
    <xdr:to>
      <xdr:col>55</xdr:col>
      <xdr:colOff>88900</xdr:colOff>
      <xdr:row>98</xdr:row>
      <xdr:rowOff>76149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153683</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24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59,189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35556</xdr:rowOff>
    </xdr:from>
    <xdr:to>
      <xdr:col>55</xdr:col>
      <xdr:colOff>88900</xdr:colOff>
      <xdr:row>90</xdr:row>
      <xdr:rowOff>35556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46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160601</xdr:rowOff>
    </xdr:from>
    <xdr:to>
      <xdr:col>55</xdr:col>
      <xdr:colOff>0</xdr:colOff>
      <xdr:row>96</xdr:row>
      <xdr:rowOff>131274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448351"/>
          <a:ext cx="838200" cy="14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18541</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134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167114</xdr:rowOff>
    </xdr:from>
    <xdr:to>
      <xdr:col>55</xdr:col>
      <xdr:colOff>50800</xdr:colOff>
      <xdr:row>95</xdr:row>
      <xdr:rowOff>97264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2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45549</xdr:rowOff>
    </xdr:from>
    <xdr:to>
      <xdr:col>50</xdr:col>
      <xdr:colOff>114300</xdr:colOff>
      <xdr:row>96</xdr:row>
      <xdr:rowOff>131274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333299"/>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100690</xdr:rowOff>
    </xdr:from>
    <xdr:to>
      <xdr:col>50</xdr:col>
      <xdr:colOff>165100</xdr:colOff>
      <xdr:row>95</xdr:row>
      <xdr:rowOff>30840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21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47367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599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45549</xdr:rowOff>
    </xdr:from>
    <xdr:to>
      <xdr:col>45</xdr:col>
      <xdr:colOff>177800</xdr:colOff>
      <xdr:row>95</xdr:row>
      <xdr:rowOff>101524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333299"/>
          <a:ext cx="889000" cy="5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155684</xdr:rowOff>
    </xdr:from>
    <xdr:to>
      <xdr:col>46</xdr:col>
      <xdr:colOff>38100</xdr:colOff>
      <xdr:row>95</xdr:row>
      <xdr:rowOff>85834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102361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04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101524</xdr:rowOff>
    </xdr:from>
    <xdr:to>
      <xdr:col>41</xdr:col>
      <xdr:colOff>50800</xdr:colOff>
      <xdr:row>96</xdr:row>
      <xdr:rowOff>109720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389274"/>
          <a:ext cx="889000" cy="17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148695</xdr:rowOff>
    </xdr:from>
    <xdr:to>
      <xdr:col>41</xdr:col>
      <xdr:colOff>101600</xdr:colOff>
      <xdr:row>95</xdr:row>
      <xdr:rowOff>78845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95372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0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65126</xdr:rowOff>
    </xdr:from>
    <xdr:to>
      <xdr:col>36</xdr:col>
      <xdr:colOff>165100</xdr:colOff>
      <xdr:row>94</xdr:row>
      <xdr:rowOff>166726</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11803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595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109801</xdr:rowOff>
    </xdr:from>
    <xdr:to>
      <xdr:col>55</xdr:col>
      <xdr:colOff>50800</xdr:colOff>
      <xdr:row>96</xdr:row>
      <xdr:rowOff>39951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39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88228</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37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80474</xdr:rowOff>
    </xdr:from>
    <xdr:to>
      <xdr:col>50</xdr:col>
      <xdr:colOff>165100</xdr:colOff>
      <xdr:row>97</xdr:row>
      <xdr:rowOff>10624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5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1751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6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166199</xdr:rowOff>
    </xdr:from>
    <xdr:to>
      <xdr:col>46</xdr:col>
      <xdr:colOff>38100</xdr:colOff>
      <xdr:row>95</xdr:row>
      <xdr:rowOff>96349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28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87476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37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50724</xdr:rowOff>
    </xdr:from>
    <xdr:to>
      <xdr:col>41</xdr:col>
      <xdr:colOff>101600</xdr:colOff>
      <xdr:row>95</xdr:row>
      <xdr:rowOff>152324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33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143451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43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58920</xdr:rowOff>
    </xdr:from>
    <xdr:to>
      <xdr:col>36</xdr:col>
      <xdr:colOff>165100</xdr:colOff>
      <xdr:row>96</xdr:row>
      <xdr:rowOff>160520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51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151647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61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168529</xdr:rowOff>
    </xdr:from>
    <xdr:to>
      <xdr:col>85</xdr:col>
      <xdr:colOff>126364</xdr:colOff>
      <xdr:row>39</xdr:row>
      <xdr:rowOff>14986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12029"/>
          <a:ext cx="1269"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18813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0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14986</xdr:rowOff>
    </xdr:from>
    <xdr:to>
      <xdr:col>86</xdr:col>
      <xdr:colOff>25400</xdr:colOff>
      <xdr:row>39</xdr:row>
      <xdr:rowOff>14986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0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115206</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8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168529</xdr:rowOff>
    </xdr:from>
    <xdr:to>
      <xdr:col>86</xdr:col>
      <xdr:colOff>25400</xdr:colOff>
      <xdr:row>30</xdr:row>
      <xdr:rowOff>168529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1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98425</xdr:rowOff>
    </xdr:from>
    <xdr:to>
      <xdr:col>85</xdr:col>
      <xdr:colOff>127000</xdr:colOff>
      <xdr:row>37</xdr:row>
      <xdr:rowOff>165989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442075"/>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45229</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45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22352</xdr:rowOff>
    </xdr:from>
    <xdr:to>
      <xdr:col>85</xdr:col>
      <xdr:colOff>177800</xdr:colOff>
      <xdr:row>36</xdr:row>
      <xdr:rowOff>123952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19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60960</xdr:rowOff>
    </xdr:from>
    <xdr:to>
      <xdr:col>81</xdr:col>
      <xdr:colOff>50800</xdr:colOff>
      <xdr:row>37</xdr:row>
      <xdr:rowOff>98425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404610"/>
          <a:ext cx="889000" cy="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127762</xdr:rowOff>
    </xdr:from>
    <xdr:to>
      <xdr:col>81</xdr:col>
      <xdr:colOff>101600</xdr:colOff>
      <xdr:row>36</xdr:row>
      <xdr:rowOff>57912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74439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90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60960</xdr:rowOff>
    </xdr:from>
    <xdr:to>
      <xdr:col>76</xdr:col>
      <xdr:colOff>114300</xdr:colOff>
      <xdr:row>37</xdr:row>
      <xdr:rowOff>68707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04610"/>
          <a:ext cx="8890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131445</xdr:rowOff>
    </xdr:from>
    <xdr:to>
      <xdr:col>76</xdr:col>
      <xdr:colOff>165100</xdr:colOff>
      <xdr:row>36</xdr:row>
      <xdr:rowOff>61595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78122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0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28321</xdr:rowOff>
    </xdr:from>
    <xdr:to>
      <xdr:col>71</xdr:col>
      <xdr:colOff>177800</xdr:colOff>
      <xdr:row>37</xdr:row>
      <xdr:rowOff>68707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371971"/>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40386</xdr:rowOff>
    </xdr:from>
    <xdr:to>
      <xdr:col>72</xdr:col>
      <xdr:colOff>38100</xdr:colOff>
      <xdr:row>36</xdr:row>
      <xdr:rowOff>141986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158513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9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74803</xdr:rowOff>
    </xdr:from>
    <xdr:to>
      <xdr:col>67</xdr:col>
      <xdr:colOff>101600</xdr:colOff>
      <xdr:row>37</xdr:row>
      <xdr:rowOff>4953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21480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02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115189</xdr:rowOff>
    </xdr:from>
    <xdr:to>
      <xdr:col>85</xdr:col>
      <xdr:colOff>177800</xdr:colOff>
      <xdr:row>38</xdr:row>
      <xdr:rowOff>45339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93616</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43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47625</xdr:rowOff>
    </xdr:from>
    <xdr:to>
      <xdr:col>81</xdr:col>
      <xdr:colOff>101600</xdr:colOff>
      <xdr:row>37</xdr:row>
      <xdr:rowOff>149225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140352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48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10160</xdr:rowOff>
    </xdr:from>
    <xdr:to>
      <xdr:col>76</xdr:col>
      <xdr:colOff>165100</xdr:colOff>
      <xdr:row>37</xdr:row>
      <xdr:rowOff>111760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102887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44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17907</xdr:rowOff>
    </xdr:from>
    <xdr:to>
      <xdr:col>72</xdr:col>
      <xdr:colOff>38100</xdr:colOff>
      <xdr:row>37</xdr:row>
      <xdr:rowOff>119507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110634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45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148971</xdr:rowOff>
    </xdr:from>
    <xdr:to>
      <xdr:col>67</xdr:col>
      <xdr:colOff>101600</xdr:colOff>
      <xdr:row>37</xdr:row>
      <xdr:rowOff>79121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2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70248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143764</xdr:rowOff>
    </xdr:from>
    <xdr:to>
      <xdr:col>85</xdr:col>
      <xdr:colOff>126364</xdr:colOff>
      <xdr:row>59</xdr:row>
      <xdr:rowOff>112649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887714"/>
          <a:ext cx="1269" cy="13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116476</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112649</xdr:rowOff>
    </xdr:from>
    <xdr:to>
      <xdr:col>86</xdr:col>
      <xdr:colOff>25400</xdr:colOff>
      <xdr:row>59</xdr:row>
      <xdr:rowOff>112649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90441</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66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130,180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143764</xdr:rowOff>
    </xdr:from>
    <xdr:to>
      <xdr:col>86</xdr:col>
      <xdr:colOff>25400</xdr:colOff>
      <xdr:row>51</xdr:row>
      <xdr:rowOff>143764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88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241</xdr:rowOff>
    </xdr:from>
    <xdr:to>
      <xdr:col>85</xdr:col>
      <xdr:colOff>127000</xdr:colOff>
      <xdr:row>57</xdr:row>
      <xdr:rowOff>13144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772891"/>
          <a:ext cx="838200" cy="1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86491</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859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108064</xdr:rowOff>
    </xdr:from>
    <xdr:to>
      <xdr:col>85</xdr:col>
      <xdr:colOff>177800</xdr:colOff>
      <xdr:row>58</xdr:row>
      <xdr:rowOff>38214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88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13144</xdr:rowOff>
    </xdr:from>
    <xdr:to>
      <xdr:col>81</xdr:col>
      <xdr:colOff>50800</xdr:colOff>
      <xdr:row>58</xdr:row>
      <xdr:rowOff>10592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785794"/>
          <a:ext cx="889000" cy="16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113144</xdr:rowOff>
    </xdr:from>
    <xdr:to>
      <xdr:col>81</xdr:col>
      <xdr:colOff>101600</xdr:colOff>
      <xdr:row>58</xdr:row>
      <xdr:rowOff>43294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8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34421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9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10592</xdr:rowOff>
    </xdr:from>
    <xdr:to>
      <xdr:col>76</xdr:col>
      <xdr:colOff>114300</xdr:colOff>
      <xdr:row>58</xdr:row>
      <xdr:rowOff>58089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954692"/>
          <a:ext cx="889000" cy="4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33401</xdr:rowOff>
    </xdr:from>
    <xdr:to>
      <xdr:col>76</xdr:col>
      <xdr:colOff>165100</xdr:colOff>
      <xdr:row>58</xdr:row>
      <xdr:rowOff>135001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977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126128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100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58089</xdr:rowOff>
    </xdr:from>
    <xdr:to>
      <xdr:col>71</xdr:col>
      <xdr:colOff>177800</xdr:colOff>
      <xdr:row>58</xdr:row>
      <xdr:rowOff>76086</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10002189"/>
          <a:ext cx="889000" cy="1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70256</xdr:rowOff>
    </xdr:from>
    <xdr:to>
      <xdr:col>72</xdr:col>
      <xdr:colOff>38100</xdr:colOff>
      <xdr:row>59</xdr:row>
      <xdr:rowOff>406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1001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162983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1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52425</xdr:rowOff>
    </xdr:from>
    <xdr:to>
      <xdr:col>67</xdr:col>
      <xdr:colOff>101600</xdr:colOff>
      <xdr:row>58</xdr:row>
      <xdr:rowOff>154025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99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145152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08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120891</xdr:rowOff>
    </xdr:from>
    <xdr:to>
      <xdr:col>85</xdr:col>
      <xdr:colOff>177800</xdr:colOff>
      <xdr:row>57</xdr:row>
      <xdr:rowOff>51041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72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143768</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57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133794</xdr:rowOff>
    </xdr:from>
    <xdr:to>
      <xdr:col>81</xdr:col>
      <xdr:colOff>101600</xdr:colOff>
      <xdr:row>57</xdr:row>
      <xdr:rowOff>63944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73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80471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51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131242</xdr:rowOff>
    </xdr:from>
    <xdr:to>
      <xdr:col>76</xdr:col>
      <xdr:colOff>165100</xdr:colOff>
      <xdr:row>58</xdr:row>
      <xdr:rowOff>61392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90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77919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67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7289</xdr:rowOff>
    </xdr:from>
    <xdr:to>
      <xdr:col>72</xdr:col>
      <xdr:colOff>38100</xdr:colOff>
      <xdr:row>58</xdr:row>
      <xdr:rowOff>108889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95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125416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72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25286</xdr:rowOff>
    </xdr:from>
    <xdr:to>
      <xdr:col>67</xdr:col>
      <xdr:colOff>101600</xdr:colOff>
      <xdr:row>58</xdr:row>
      <xdr:rowOff>126886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96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143413</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74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35577</xdr:rowOff>
    </xdr:from>
    <xdr:ext cx="37702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068974" y="1306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103124</xdr:rowOff>
    </xdr:from>
    <xdr:to>
      <xdr:col>85</xdr:col>
      <xdr:colOff>126364</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104624"/>
          <a:ext cx="1269"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49801</xdr:rowOff>
    </xdr:from>
    <xdr:ext cx="469744"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87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103124</xdr:rowOff>
    </xdr:from>
    <xdr:to>
      <xdr:col>86</xdr:col>
      <xdr:colOff>25400</xdr:colOff>
      <xdr:row>70</xdr:row>
      <xdr:rowOff>103124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10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73406</xdr:rowOff>
    </xdr:from>
    <xdr:to>
      <xdr:col>85</xdr:col>
      <xdr:colOff>127000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275056"/>
          <a:ext cx="838200" cy="3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91964</xdr:rowOff>
    </xdr:from>
    <xdr:ext cx="378565"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2936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69087</xdr:rowOff>
    </xdr:from>
    <xdr:to>
      <xdr:col>85</xdr:col>
      <xdr:colOff>177800</xdr:colOff>
      <xdr:row>78</xdr:row>
      <xdr:rowOff>170687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4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73406</xdr:rowOff>
    </xdr:from>
    <xdr:to>
      <xdr:col>81</xdr:col>
      <xdr:colOff>50800</xdr:colOff>
      <xdr:row>77</xdr:row>
      <xdr:rowOff>154178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3275056"/>
          <a:ext cx="8890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56896</xdr:rowOff>
    </xdr:from>
    <xdr:to>
      <xdr:col>81</xdr:col>
      <xdr:colOff>101600</xdr:colOff>
      <xdr:row>77</xdr:row>
      <xdr:rowOff>158496</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149623</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2017" y="13351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154178</xdr:rowOff>
    </xdr:from>
    <xdr:to>
      <xdr:col>76</xdr:col>
      <xdr:colOff>114300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355828"/>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133096</xdr:rowOff>
    </xdr:from>
    <xdr:to>
      <xdr:col>76</xdr:col>
      <xdr:colOff>165100</xdr:colOff>
      <xdr:row>78</xdr:row>
      <xdr:rowOff>63246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33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54373</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3017" y="13427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3556</xdr:rowOff>
    </xdr:from>
    <xdr:to>
      <xdr:col>72</xdr:col>
      <xdr:colOff>38100</xdr:colOff>
      <xdr:row>78</xdr:row>
      <xdr:rowOff>105156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37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121683</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4017" y="13151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49276</xdr:rowOff>
    </xdr:from>
    <xdr:to>
      <xdr:col>67</xdr:col>
      <xdr:colOff>101600</xdr:colOff>
      <xdr:row>71</xdr:row>
      <xdr:rowOff>150876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222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167403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199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22606</xdr:rowOff>
    </xdr:from>
    <xdr:to>
      <xdr:col>81</xdr:col>
      <xdr:colOff>101600</xdr:colOff>
      <xdr:row>77</xdr:row>
      <xdr:rowOff>124206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22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75</xdr:row>
      <xdr:rowOff>140733</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2017" y="12999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103378</xdr:rowOff>
    </xdr:from>
    <xdr:to>
      <xdr:col>76</xdr:col>
      <xdr:colOff>165100</xdr:colOff>
      <xdr:row>78</xdr:row>
      <xdr:rowOff>33528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30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50055</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3017" y="13080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84531</xdr:rowOff>
    </xdr:from>
    <xdr:to>
      <xdr:col>85</xdr:col>
      <xdr:colOff>126364</xdr:colOff>
      <xdr:row>98</xdr:row>
      <xdr:rowOff>17227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515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21054</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2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17227</xdr:rowOff>
    </xdr:from>
    <xdr:to>
      <xdr:col>86</xdr:col>
      <xdr:colOff>25400</xdr:colOff>
      <xdr:row>98</xdr:row>
      <xdr:rowOff>17227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1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31208</xdr:rowOff>
    </xdr:from>
    <xdr:ext cx="534377"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9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84531</xdr:rowOff>
    </xdr:from>
    <xdr:to>
      <xdr:col>86</xdr:col>
      <xdr:colOff>25400</xdr:colOff>
      <xdr:row>90</xdr:row>
      <xdr:rowOff>84531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51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48603</xdr:rowOff>
    </xdr:from>
    <xdr:to>
      <xdr:col>85</xdr:col>
      <xdr:colOff>127000</xdr:colOff>
      <xdr:row>97</xdr:row>
      <xdr:rowOff>68929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6679253"/>
          <a:ext cx="838200" cy="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16870</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30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165443</xdr:rowOff>
    </xdr:from>
    <xdr:to>
      <xdr:col>85</xdr:col>
      <xdr:colOff>177800</xdr:colOff>
      <xdr:row>96</xdr:row>
      <xdr:rowOff>95593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48603</xdr:rowOff>
    </xdr:from>
    <xdr:to>
      <xdr:col>81</xdr:col>
      <xdr:colOff>50800</xdr:colOff>
      <xdr:row>97</xdr:row>
      <xdr:rowOff>79693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679253"/>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1194</xdr:rowOff>
    </xdr:from>
    <xdr:to>
      <xdr:col>81</xdr:col>
      <xdr:colOff>101600</xdr:colOff>
      <xdr:row>96</xdr:row>
      <xdr:rowOff>102794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119321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2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79693</xdr:rowOff>
    </xdr:from>
    <xdr:to>
      <xdr:col>76</xdr:col>
      <xdr:colOff>114300</xdr:colOff>
      <xdr:row>97</xdr:row>
      <xdr:rowOff>94571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710343"/>
          <a:ext cx="88900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159804</xdr:rowOff>
    </xdr:from>
    <xdr:to>
      <xdr:col>76</xdr:col>
      <xdr:colOff>165100</xdr:colOff>
      <xdr:row>96</xdr:row>
      <xdr:rowOff>89954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106481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94571</xdr:rowOff>
    </xdr:from>
    <xdr:to>
      <xdr:col>71</xdr:col>
      <xdr:colOff>177800</xdr:colOff>
      <xdr:row>97</xdr:row>
      <xdr:rowOff>101295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725221"/>
          <a:ext cx="889000" cy="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165405</xdr:rowOff>
    </xdr:from>
    <xdr:to>
      <xdr:col>72</xdr:col>
      <xdr:colOff>38100</xdr:colOff>
      <xdr:row>96</xdr:row>
      <xdr:rowOff>95555</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112082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165328</xdr:rowOff>
    </xdr:from>
    <xdr:to>
      <xdr:col>67</xdr:col>
      <xdr:colOff>101600</xdr:colOff>
      <xdr:row>96</xdr:row>
      <xdr:rowOff>95478</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112005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2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18129</xdr:rowOff>
    </xdr:from>
    <xdr:to>
      <xdr:col>85</xdr:col>
      <xdr:colOff>177800</xdr:colOff>
      <xdr:row>97</xdr:row>
      <xdr:rowOff>119729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64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104506</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56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169253</xdr:rowOff>
    </xdr:from>
    <xdr:to>
      <xdr:col>81</xdr:col>
      <xdr:colOff>101600</xdr:colOff>
      <xdr:row>97</xdr:row>
      <xdr:rowOff>99403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62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90530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72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28893</xdr:rowOff>
    </xdr:from>
    <xdr:to>
      <xdr:col>76</xdr:col>
      <xdr:colOff>165100</xdr:colOff>
      <xdr:row>97</xdr:row>
      <xdr:rowOff>130493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65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121620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75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43771</xdr:rowOff>
    </xdr:from>
    <xdr:to>
      <xdr:col>72</xdr:col>
      <xdr:colOff>38100</xdr:colOff>
      <xdr:row>97</xdr:row>
      <xdr:rowOff>145371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67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136498</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7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50495</xdr:rowOff>
    </xdr:from>
    <xdr:to>
      <xdr:col>67</xdr:col>
      <xdr:colOff>101600</xdr:colOff>
      <xdr:row>97</xdr:row>
      <xdr:rowOff>152095</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6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143222</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77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154940</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298440"/>
          <a:ext cx="1269"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101617</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0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154940</xdr:rowOff>
    </xdr:from>
    <xdr:to>
      <xdr:col>116</xdr:col>
      <xdr:colOff>152400</xdr:colOff>
      <xdr:row>30</xdr:row>
      <xdr:rowOff>154940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298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82059</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257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59182</xdr:rowOff>
    </xdr:from>
    <xdr:to>
      <xdr:col>116</xdr:col>
      <xdr:colOff>114300</xdr:colOff>
      <xdr:row>38</xdr:row>
      <xdr:rowOff>160782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5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146812</xdr:rowOff>
    </xdr:from>
    <xdr:to>
      <xdr:col>112</xdr:col>
      <xdr:colOff>38100</xdr:colOff>
      <xdr:row>38</xdr:row>
      <xdr:rowOff>76962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4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93489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26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44704</xdr:rowOff>
    </xdr:from>
    <xdr:to>
      <xdr:col>107</xdr:col>
      <xdr:colOff>101600</xdr:colOff>
      <xdr:row>38</xdr:row>
      <xdr:rowOff>146304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162831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335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60706</xdr:rowOff>
    </xdr:from>
    <xdr:to>
      <xdr:col>98</xdr:col>
      <xdr:colOff>38100</xdr:colOff>
      <xdr:row>38</xdr:row>
      <xdr:rowOff>162306</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7383</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衛生費について、住民一人当たり</a:t>
          </a:r>
          <a:r>
            <a:rPr kumimoji="1" lang="en-US" altLang="ja-JP" sz="1100">
              <a:latin typeface="ＭＳ Ｐゴシック" panose="020B0600070205080204" pitchFamily="50" charset="-128"/>
              <a:ea typeface="ＭＳ Ｐゴシック" panose="020B0600070205080204" pitchFamily="50" charset="-128"/>
            </a:rPr>
            <a:t>75,370</a:t>
          </a:r>
          <a:r>
            <a:rPr kumimoji="1" lang="ja-JP" altLang="en-US" sz="1100">
              <a:latin typeface="ＭＳ Ｐゴシック" panose="020B0600070205080204" pitchFamily="50" charset="-128"/>
              <a:ea typeface="ＭＳ Ｐゴシック" panose="020B0600070205080204" pitchFamily="50" charset="-128"/>
            </a:rPr>
            <a:t>円となっており、類似団体平均値と比較して</a:t>
          </a:r>
          <a:r>
            <a:rPr kumimoji="1" lang="en-US" altLang="ja-JP" sz="1100">
              <a:latin typeface="ＭＳ Ｐゴシック" panose="020B0600070205080204" pitchFamily="50" charset="-128"/>
              <a:ea typeface="ＭＳ Ｐゴシック" panose="020B0600070205080204" pitchFamily="50" charset="-128"/>
            </a:rPr>
            <a:t>32,869</a:t>
          </a:r>
          <a:r>
            <a:rPr kumimoji="1" lang="ja-JP" altLang="en-US" sz="1100">
              <a:latin typeface="ＭＳ Ｐゴシック" panose="020B0600070205080204" pitchFamily="50" charset="-128"/>
              <a:ea typeface="ＭＳ Ｐゴシック" panose="020B0600070205080204" pitchFamily="50" charset="-128"/>
            </a:rPr>
            <a:t>円高くなっている。</a:t>
          </a:r>
        </a:p>
        <a:p>
          <a:r>
            <a:rPr kumimoji="1" lang="ja-JP" altLang="en-US" sz="1100">
              <a:latin typeface="ＭＳ Ｐゴシック" panose="020B0600070205080204" pitchFamily="50" charset="-128"/>
              <a:ea typeface="ＭＳ Ｐゴシック" panose="020B0600070205080204" pitchFamily="50" charset="-128"/>
            </a:rPr>
            <a:t>また、民生費について、住民一人当たり</a:t>
          </a:r>
          <a:r>
            <a:rPr kumimoji="1" lang="en-US" altLang="ja-JP" sz="1100">
              <a:latin typeface="ＭＳ Ｐゴシック" panose="020B0600070205080204" pitchFamily="50" charset="-128"/>
              <a:ea typeface="ＭＳ Ｐゴシック" panose="020B0600070205080204" pitchFamily="50" charset="-128"/>
            </a:rPr>
            <a:t>206,986</a:t>
          </a:r>
          <a:r>
            <a:rPr kumimoji="1" lang="ja-JP" altLang="en-US" sz="1100">
              <a:latin typeface="ＭＳ Ｐゴシック" panose="020B0600070205080204" pitchFamily="50" charset="-128"/>
              <a:ea typeface="ＭＳ Ｐゴシック" panose="020B0600070205080204" pitchFamily="50" charset="-128"/>
            </a:rPr>
            <a:t>円となっており、類似団体平均値と比較して</a:t>
          </a:r>
          <a:r>
            <a:rPr kumimoji="1" lang="en-US" altLang="ja-JP" sz="1100">
              <a:latin typeface="ＭＳ Ｐゴシック" panose="020B0600070205080204" pitchFamily="50" charset="-128"/>
              <a:ea typeface="ＭＳ Ｐゴシック" panose="020B0600070205080204" pitchFamily="50" charset="-128"/>
            </a:rPr>
            <a:t>13,961</a:t>
          </a:r>
          <a:r>
            <a:rPr kumimoji="1" lang="ja-JP" altLang="en-US" sz="1100">
              <a:latin typeface="ＭＳ Ｐゴシック" panose="020B0600070205080204" pitchFamily="50" charset="-128"/>
              <a:ea typeface="ＭＳ Ｐゴシック" panose="020B0600070205080204" pitchFamily="50" charset="-128"/>
            </a:rPr>
            <a:t>円高くなっている。</a:t>
          </a:r>
        </a:p>
        <a:p>
          <a:r>
            <a:rPr kumimoji="1" lang="ja-JP" altLang="en-US" sz="1100">
              <a:latin typeface="ＭＳ Ｐゴシック" panose="020B0600070205080204" pitchFamily="50" charset="-128"/>
              <a:ea typeface="ＭＳ Ｐゴシック" panose="020B0600070205080204" pitchFamily="50" charset="-128"/>
            </a:rPr>
            <a:t>さらに、教育費について、住民一人当たり</a:t>
          </a:r>
          <a:r>
            <a:rPr kumimoji="1" lang="en-US" altLang="ja-JP" sz="1100">
              <a:latin typeface="ＭＳ Ｐゴシック" panose="020B0600070205080204" pitchFamily="50" charset="-128"/>
              <a:ea typeface="ＭＳ Ｐゴシック" panose="020B0600070205080204" pitchFamily="50" charset="-128"/>
            </a:rPr>
            <a:t>60,481</a:t>
          </a:r>
          <a:r>
            <a:rPr kumimoji="1" lang="ja-JP" altLang="en-US" sz="1100">
              <a:latin typeface="ＭＳ Ｐゴシック" panose="020B0600070205080204" pitchFamily="50" charset="-128"/>
              <a:ea typeface="ＭＳ Ｐゴシック" panose="020B0600070205080204" pitchFamily="50" charset="-128"/>
            </a:rPr>
            <a:t>円となっており、類似団体平均値と比較して</a:t>
          </a:r>
          <a:r>
            <a:rPr kumimoji="1" lang="en-US" altLang="ja-JP" sz="1100">
              <a:latin typeface="ＭＳ Ｐゴシック" panose="020B0600070205080204" pitchFamily="50" charset="-128"/>
              <a:ea typeface="ＭＳ Ｐゴシック" panose="020B0600070205080204" pitchFamily="50" charset="-128"/>
            </a:rPr>
            <a:t>12,490</a:t>
          </a:r>
          <a:r>
            <a:rPr kumimoji="1" lang="ja-JP" altLang="en-US" sz="1100">
              <a:latin typeface="ＭＳ Ｐゴシック" panose="020B0600070205080204" pitchFamily="50" charset="-128"/>
              <a:ea typeface="ＭＳ Ｐゴシック" panose="020B0600070205080204" pitchFamily="50" charset="-128"/>
            </a:rPr>
            <a:t>円高くなっている。</a:t>
          </a:r>
        </a:p>
        <a:p>
          <a:r>
            <a:rPr kumimoji="1" lang="ja-JP" altLang="en-US" sz="1100">
              <a:latin typeface="ＭＳ Ｐゴシック" panose="020B0600070205080204" pitchFamily="50" charset="-128"/>
              <a:ea typeface="ＭＳ Ｐゴシック" panose="020B0600070205080204" pitchFamily="50" charset="-128"/>
            </a:rPr>
            <a:t>衛生費については、循環型施設整備事業の増加などにより、普通建設事業費が増加したことなどによる。</a:t>
          </a:r>
        </a:p>
        <a:p>
          <a:r>
            <a:rPr kumimoji="1" lang="ja-JP" altLang="en-US" sz="1100">
              <a:latin typeface="ＭＳ Ｐゴシック" panose="020B0600070205080204" pitchFamily="50" charset="-128"/>
              <a:ea typeface="ＭＳ Ｐゴシック" panose="020B0600070205080204" pitchFamily="50" charset="-128"/>
            </a:rPr>
            <a:t>民生費については、生活保護費、障がい者サービス給付費、民間等保育所運営費などの扶助費が増加したことなどによる。</a:t>
          </a:r>
        </a:p>
        <a:p>
          <a:r>
            <a:rPr kumimoji="1" lang="ja-JP" altLang="en-US" sz="1100">
              <a:latin typeface="ＭＳ Ｐゴシック" panose="020B0600070205080204" pitchFamily="50" charset="-128"/>
              <a:ea typeface="ＭＳ Ｐゴシック" panose="020B0600070205080204" pitchFamily="50" charset="-128"/>
            </a:rPr>
            <a:t>教育費については、小・中学校教育情報化推進事業費の増加などにより物件費が増加したこと、中学校増改築事業などの普通建設事業費が増加したことなどによる。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決算状況は歳入歳出ともに前年度を下回り、実質単年度収支は黒字であった。また、実質収支比率は</a:t>
          </a:r>
          <a:r>
            <a:rPr kumimoji="1" lang="en-US" altLang="ja-JP" sz="1400">
              <a:latin typeface="ＭＳ ゴシック" pitchFamily="49" charset="-128"/>
              <a:ea typeface="ＭＳ ゴシック" pitchFamily="49" charset="-128"/>
            </a:rPr>
            <a:t>9.7</a:t>
          </a:r>
          <a:r>
            <a:rPr kumimoji="1" lang="ja-JP" altLang="en-US" sz="1400">
              <a:latin typeface="ＭＳ ゴシック" pitchFamily="49" charset="-128"/>
              <a:ea typeface="ＭＳ ゴシック" pitchFamily="49" charset="-128"/>
            </a:rPr>
            <a:t>％となり、前年度の</a:t>
          </a:r>
          <a:r>
            <a:rPr kumimoji="1" lang="en-US" altLang="ja-JP" sz="1400">
              <a:latin typeface="ＭＳ ゴシック" pitchFamily="49" charset="-128"/>
              <a:ea typeface="ＭＳ ゴシック" pitchFamily="49" charset="-128"/>
            </a:rPr>
            <a:t>5.1</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4.6</a:t>
          </a:r>
          <a:r>
            <a:rPr kumimoji="1" lang="ja-JP" altLang="en-US" sz="1400">
              <a:latin typeface="ＭＳ ゴシック" pitchFamily="49" charset="-128"/>
              <a:ea typeface="ＭＳ ゴシック" pitchFamily="49" charset="-128"/>
            </a:rPr>
            <a:t>ポイント上がった。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年度は、公営企業以外の全会計における実質収支の合計は</a:t>
          </a:r>
          <a:r>
            <a:rPr kumimoji="1" lang="en-US" altLang="ja-JP" sz="1400">
              <a:latin typeface="ＭＳ ゴシック" pitchFamily="49" charset="-128"/>
              <a:ea typeface="ＭＳ ゴシック" pitchFamily="49" charset="-128"/>
            </a:rPr>
            <a:t>106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千万円の黒字となった。また、各公営企業会計の資金剰余額の合計は</a:t>
          </a:r>
          <a:r>
            <a:rPr kumimoji="1" lang="en-US" altLang="ja-JP" sz="1400">
              <a:latin typeface="ＭＳ ゴシック" pitchFamily="49" charset="-128"/>
              <a:ea typeface="ＭＳ ゴシック" pitchFamily="49" charset="-128"/>
            </a:rPr>
            <a:t>58</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千万円となっており、連結実質赤字額は生じていない。</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別会計については、一般会計に準じた予算執行を図るとともに、独立採算性の原則のもと、社会経済状況の変化に十分留意し、中・長期の収支を見通した上で、これまで以上に積極的な財源確保と合理的かつ効率的な事業運営と経営基盤の強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89" t="s">
        <v>79</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72"/>
      <c r="DK1" s="172"/>
      <c r="DL1" s="172"/>
      <c r="DM1" s="172"/>
      <c r="DN1" s="172"/>
      <c r="DO1" s="172"/>
    </row>
    <row r="2" spans="1:119" ht="24" thickBot="1" x14ac:dyDescent="0.25">
      <c r="B2" s="173" t="s">
        <v>80</v>
      </c>
      <c r="C2" s="173"/>
      <c r="D2" s="174"/>
    </row>
    <row r="3" spans="1:119" ht="18.75" customHeight="1" thickBot="1" x14ac:dyDescent="0.25">
      <c r="A3" s="172"/>
      <c r="B3" s="390" t="s">
        <v>81</v>
      </c>
      <c r="C3" s="391"/>
      <c r="D3" s="391"/>
      <c r="E3" s="392"/>
      <c r="F3" s="392"/>
      <c r="G3" s="392"/>
      <c r="H3" s="392"/>
      <c r="I3" s="392"/>
      <c r="J3" s="392"/>
      <c r="K3" s="392"/>
      <c r="L3" s="392" t="s">
        <v>82</v>
      </c>
      <c r="M3" s="392"/>
      <c r="N3" s="392"/>
      <c r="O3" s="392"/>
      <c r="P3" s="392"/>
      <c r="Q3" s="392"/>
      <c r="R3" s="399"/>
      <c r="S3" s="399"/>
      <c r="T3" s="399"/>
      <c r="U3" s="399"/>
      <c r="V3" s="400"/>
      <c r="W3" s="374" t="s">
        <v>83</v>
      </c>
      <c r="X3" s="375"/>
      <c r="Y3" s="375"/>
      <c r="Z3" s="375"/>
      <c r="AA3" s="375"/>
      <c r="AB3" s="391"/>
      <c r="AC3" s="399" t="s">
        <v>84</v>
      </c>
      <c r="AD3" s="375"/>
      <c r="AE3" s="375"/>
      <c r="AF3" s="375"/>
      <c r="AG3" s="375"/>
      <c r="AH3" s="375"/>
      <c r="AI3" s="375"/>
      <c r="AJ3" s="375"/>
      <c r="AK3" s="375"/>
      <c r="AL3" s="376"/>
      <c r="AM3" s="374" t="s">
        <v>85</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86</v>
      </c>
      <c r="BO3" s="375"/>
      <c r="BP3" s="375"/>
      <c r="BQ3" s="375"/>
      <c r="BR3" s="375"/>
      <c r="BS3" s="375"/>
      <c r="BT3" s="375"/>
      <c r="BU3" s="376"/>
      <c r="BV3" s="374" t="s">
        <v>87</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88</v>
      </c>
      <c r="CU3" s="375"/>
      <c r="CV3" s="375"/>
      <c r="CW3" s="375"/>
      <c r="CX3" s="375"/>
      <c r="CY3" s="375"/>
      <c r="CZ3" s="375"/>
      <c r="DA3" s="376"/>
      <c r="DB3" s="374" t="s">
        <v>89</v>
      </c>
      <c r="DC3" s="375"/>
      <c r="DD3" s="375"/>
      <c r="DE3" s="375"/>
      <c r="DF3" s="375"/>
      <c r="DG3" s="375"/>
      <c r="DH3" s="375"/>
      <c r="DI3" s="376"/>
    </row>
    <row r="4" spans="1:119" ht="18.75" customHeight="1" x14ac:dyDescent="0.2">
      <c r="A4" s="172"/>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90</v>
      </c>
      <c r="AZ4" s="378"/>
      <c r="BA4" s="378"/>
      <c r="BB4" s="378"/>
      <c r="BC4" s="378"/>
      <c r="BD4" s="378"/>
      <c r="BE4" s="378"/>
      <c r="BF4" s="378"/>
      <c r="BG4" s="378"/>
      <c r="BH4" s="378"/>
      <c r="BI4" s="378"/>
      <c r="BJ4" s="378"/>
      <c r="BK4" s="378"/>
      <c r="BL4" s="378"/>
      <c r="BM4" s="379"/>
      <c r="BN4" s="380">
        <v>200807500</v>
      </c>
      <c r="BO4" s="381"/>
      <c r="BP4" s="381"/>
      <c r="BQ4" s="381"/>
      <c r="BR4" s="381"/>
      <c r="BS4" s="381"/>
      <c r="BT4" s="381"/>
      <c r="BU4" s="382"/>
      <c r="BV4" s="380">
        <v>222652994</v>
      </c>
      <c r="BW4" s="381"/>
      <c r="BX4" s="381"/>
      <c r="BY4" s="381"/>
      <c r="BZ4" s="381"/>
      <c r="CA4" s="381"/>
      <c r="CB4" s="381"/>
      <c r="CC4" s="382"/>
      <c r="CD4" s="383" t="s">
        <v>91</v>
      </c>
      <c r="CE4" s="384"/>
      <c r="CF4" s="384"/>
      <c r="CG4" s="384"/>
      <c r="CH4" s="384"/>
      <c r="CI4" s="384"/>
      <c r="CJ4" s="384"/>
      <c r="CK4" s="384"/>
      <c r="CL4" s="384"/>
      <c r="CM4" s="384"/>
      <c r="CN4" s="384"/>
      <c r="CO4" s="384"/>
      <c r="CP4" s="384"/>
      <c r="CQ4" s="384"/>
      <c r="CR4" s="384"/>
      <c r="CS4" s="385"/>
      <c r="CT4" s="386">
        <v>9.6999999999999993</v>
      </c>
      <c r="CU4" s="387"/>
      <c r="CV4" s="387"/>
      <c r="CW4" s="387"/>
      <c r="CX4" s="387"/>
      <c r="CY4" s="387"/>
      <c r="CZ4" s="387"/>
      <c r="DA4" s="388"/>
      <c r="DB4" s="386">
        <v>5.0999999999999996</v>
      </c>
      <c r="DC4" s="387"/>
      <c r="DD4" s="387"/>
      <c r="DE4" s="387"/>
      <c r="DF4" s="387"/>
      <c r="DG4" s="387"/>
      <c r="DH4" s="387"/>
      <c r="DI4" s="388"/>
    </row>
    <row r="5" spans="1:119" ht="18.75" customHeight="1" x14ac:dyDescent="0.2">
      <c r="A5" s="172"/>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92</v>
      </c>
      <c r="AN5" s="447"/>
      <c r="AO5" s="447"/>
      <c r="AP5" s="447"/>
      <c r="AQ5" s="447"/>
      <c r="AR5" s="447"/>
      <c r="AS5" s="447"/>
      <c r="AT5" s="448"/>
      <c r="AU5" s="449" t="s">
        <v>93</v>
      </c>
      <c r="AV5" s="450"/>
      <c r="AW5" s="450"/>
      <c r="AX5" s="450"/>
      <c r="AY5" s="451" t="s">
        <v>94</v>
      </c>
      <c r="AZ5" s="452"/>
      <c r="BA5" s="452"/>
      <c r="BB5" s="452"/>
      <c r="BC5" s="452"/>
      <c r="BD5" s="452"/>
      <c r="BE5" s="452"/>
      <c r="BF5" s="452"/>
      <c r="BG5" s="452"/>
      <c r="BH5" s="452"/>
      <c r="BI5" s="452"/>
      <c r="BJ5" s="452"/>
      <c r="BK5" s="452"/>
      <c r="BL5" s="452"/>
      <c r="BM5" s="453"/>
      <c r="BN5" s="417">
        <v>191617973</v>
      </c>
      <c r="BO5" s="418"/>
      <c r="BP5" s="418"/>
      <c r="BQ5" s="418"/>
      <c r="BR5" s="418"/>
      <c r="BS5" s="418"/>
      <c r="BT5" s="418"/>
      <c r="BU5" s="419"/>
      <c r="BV5" s="417">
        <v>216708988</v>
      </c>
      <c r="BW5" s="418"/>
      <c r="BX5" s="418"/>
      <c r="BY5" s="418"/>
      <c r="BZ5" s="418"/>
      <c r="CA5" s="418"/>
      <c r="CB5" s="418"/>
      <c r="CC5" s="419"/>
      <c r="CD5" s="420" t="s">
        <v>95</v>
      </c>
      <c r="CE5" s="421"/>
      <c r="CF5" s="421"/>
      <c r="CG5" s="421"/>
      <c r="CH5" s="421"/>
      <c r="CI5" s="421"/>
      <c r="CJ5" s="421"/>
      <c r="CK5" s="421"/>
      <c r="CL5" s="421"/>
      <c r="CM5" s="421"/>
      <c r="CN5" s="421"/>
      <c r="CO5" s="421"/>
      <c r="CP5" s="421"/>
      <c r="CQ5" s="421"/>
      <c r="CR5" s="421"/>
      <c r="CS5" s="422"/>
      <c r="CT5" s="414">
        <v>86.7</v>
      </c>
      <c r="CU5" s="415"/>
      <c r="CV5" s="415"/>
      <c r="CW5" s="415"/>
      <c r="CX5" s="415"/>
      <c r="CY5" s="415"/>
      <c r="CZ5" s="415"/>
      <c r="DA5" s="416"/>
      <c r="DB5" s="414">
        <v>91.9</v>
      </c>
      <c r="DC5" s="415"/>
      <c r="DD5" s="415"/>
      <c r="DE5" s="415"/>
      <c r="DF5" s="415"/>
      <c r="DG5" s="415"/>
      <c r="DH5" s="415"/>
      <c r="DI5" s="416"/>
    </row>
    <row r="6" spans="1:119" ht="18.75" customHeight="1" x14ac:dyDescent="0.2">
      <c r="A6" s="172"/>
      <c r="B6" s="423" t="s">
        <v>96</v>
      </c>
      <c r="C6" s="424"/>
      <c r="D6" s="424"/>
      <c r="E6" s="425"/>
      <c r="F6" s="425"/>
      <c r="G6" s="425"/>
      <c r="H6" s="425"/>
      <c r="I6" s="425"/>
      <c r="J6" s="425"/>
      <c r="K6" s="425"/>
      <c r="L6" s="425" t="s">
        <v>97</v>
      </c>
      <c r="M6" s="425"/>
      <c r="N6" s="425"/>
      <c r="O6" s="425"/>
      <c r="P6" s="425"/>
      <c r="Q6" s="425"/>
      <c r="R6" s="429"/>
      <c r="S6" s="429"/>
      <c r="T6" s="429"/>
      <c r="U6" s="429"/>
      <c r="V6" s="430"/>
      <c r="W6" s="433" t="s">
        <v>98</v>
      </c>
      <c r="X6" s="434"/>
      <c r="Y6" s="434"/>
      <c r="Z6" s="434"/>
      <c r="AA6" s="434"/>
      <c r="AB6" s="424"/>
      <c r="AC6" s="437" t="s">
        <v>99</v>
      </c>
      <c r="AD6" s="438"/>
      <c r="AE6" s="438"/>
      <c r="AF6" s="438"/>
      <c r="AG6" s="438"/>
      <c r="AH6" s="438"/>
      <c r="AI6" s="438"/>
      <c r="AJ6" s="438"/>
      <c r="AK6" s="438"/>
      <c r="AL6" s="439"/>
      <c r="AM6" s="446" t="s">
        <v>100</v>
      </c>
      <c r="AN6" s="447"/>
      <c r="AO6" s="447"/>
      <c r="AP6" s="447"/>
      <c r="AQ6" s="447"/>
      <c r="AR6" s="447"/>
      <c r="AS6" s="447"/>
      <c r="AT6" s="448"/>
      <c r="AU6" s="449" t="s">
        <v>93</v>
      </c>
      <c r="AV6" s="450"/>
      <c r="AW6" s="450"/>
      <c r="AX6" s="450"/>
      <c r="AY6" s="451" t="s">
        <v>101</v>
      </c>
      <c r="AZ6" s="452"/>
      <c r="BA6" s="452"/>
      <c r="BB6" s="452"/>
      <c r="BC6" s="452"/>
      <c r="BD6" s="452"/>
      <c r="BE6" s="452"/>
      <c r="BF6" s="452"/>
      <c r="BG6" s="452"/>
      <c r="BH6" s="452"/>
      <c r="BI6" s="452"/>
      <c r="BJ6" s="452"/>
      <c r="BK6" s="452"/>
      <c r="BL6" s="452"/>
      <c r="BM6" s="453"/>
      <c r="BN6" s="417">
        <v>9189527</v>
      </c>
      <c r="BO6" s="418"/>
      <c r="BP6" s="418"/>
      <c r="BQ6" s="418"/>
      <c r="BR6" s="418"/>
      <c r="BS6" s="418"/>
      <c r="BT6" s="418"/>
      <c r="BU6" s="419"/>
      <c r="BV6" s="417">
        <v>5944006</v>
      </c>
      <c r="BW6" s="418"/>
      <c r="BX6" s="418"/>
      <c r="BY6" s="418"/>
      <c r="BZ6" s="418"/>
      <c r="CA6" s="418"/>
      <c r="CB6" s="418"/>
      <c r="CC6" s="419"/>
      <c r="CD6" s="420" t="s">
        <v>102</v>
      </c>
      <c r="CE6" s="421"/>
      <c r="CF6" s="421"/>
      <c r="CG6" s="421"/>
      <c r="CH6" s="421"/>
      <c r="CI6" s="421"/>
      <c r="CJ6" s="421"/>
      <c r="CK6" s="421"/>
      <c r="CL6" s="421"/>
      <c r="CM6" s="421"/>
      <c r="CN6" s="421"/>
      <c r="CO6" s="421"/>
      <c r="CP6" s="421"/>
      <c r="CQ6" s="421"/>
      <c r="CR6" s="421"/>
      <c r="CS6" s="422"/>
      <c r="CT6" s="454">
        <v>90.4</v>
      </c>
      <c r="CU6" s="455"/>
      <c r="CV6" s="455"/>
      <c r="CW6" s="455"/>
      <c r="CX6" s="455"/>
      <c r="CY6" s="455"/>
      <c r="CZ6" s="455"/>
      <c r="DA6" s="456"/>
      <c r="DB6" s="454">
        <v>95.1</v>
      </c>
      <c r="DC6" s="455"/>
      <c r="DD6" s="455"/>
      <c r="DE6" s="455"/>
      <c r="DF6" s="455"/>
      <c r="DG6" s="455"/>
      <c r="DH6" s="455"/>
      <c r="DI6" s="456"/>
    </row>
    <row r="7" spans="1:119" ht="18.75" customHeight="1" x14ac:dyDescent="0.2">
      <c r="A7" s="172"/>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103</v>
      </c>
      <c r="AN7" s="447"/>
      <c r="AO7" s="447"/>
      <c r="AP7" s="447"/>
      <c r="AQ7" s="447"/>
      <c r="AR7" s="447"/>
      <c r="AS7" s="447"/>
      <c r="AT7" s="448"/>
      <c r="AU7" s="449" t="s">
        <v>104</v>
      </c>
      <c r="AV7" s="450"/>
      <c r="AW7" s="450"/>
      <c r="AX7" s="450"/>
      <c r="AY7" s="451" t="s">
        <v>105</v>
      </c>
      <c r="AZ7" s="452"/>
      <c r="BA7" s="452"/>
      <c r="BB7" s="452"/>
      <c r="BC7" s="452"/>
      <c r="BD7" s="452"/>
      <c r="BE7" s="452"/>
      <c r="BF7" s="452"/>
      <c r="BG7" s="452"/>
      <c r="BH7" s="452"/>
      <c r="BI7" s="452"/>
      <c r="BJ7" s="452"/>
      <c r="BK7" s="452"/>
      <c r="BL7" s="452"/>
      <c r="BM7" s="453"/>
      <c r="BN7" s="417">
        <v>1045389</v>
      </c>
      <c r="BO7" s="418"/>
      <c r="BP7" s="418"/>
      <c r="BQ7" s="418"/>
      <c r="BR7" s="418"/>
      <c r="BS7" s="418"/>
      <c r="BT7" s="418"/>
      <c r="BU7" s="419"/>
      <c r="BV7" s="417">
        <v>1791162</v>
      </c>
      <c r="BW7" s="418"/>
      <c r="BX7" s="418"/>
      <c r="BY7" s="418"/>
      <c r="BZ7" s="418"/>
      <c r="CA7" s="418"/>
      <c r="CB7" s="418"/>
      <c r="CC7" s="419"/>
      <c r="CD7" s="420" t="s">
        <v>106</v>
      </c>
      <c r="CE7" s="421"/>
      <c r="CF7" s="421"/>
      <c r="CG7" s="421"/>
      <c r="CH7" s="421"/>
      <c r="CI7" s="421"/>
      <c r="CJ7" s="421"/>
      <c r="CK7" s="421"/>
      <c r="CL7" s="421"/>
      <c r="CM7" s="421"/>
      <c r="CN7" s="421"/>
      <c r="CO7" s="421"/>
      <c r="CP7" s="421"/>
      <c r="CQ7" s="421"/>
      <c r="CR7" s="421"/>
      <c r="CS7" s="422"/>
      <c r="CT7" s="417">
        <v>83594498</v>
      </c>
      <c r="CU7" s="418"/>
      <c r="CV7" s="418"/>
      <c r="CW7" s="418"/>
      <c r="CX7" s="418"/>
      <c r="CY7" s="418"/>
      <c r="CZ7" s="418"/>
      <c r="DA7" s="419"/>
      <c r="DB7" s="417">
        <v>80743860</v>
      </c>
      <c r="DC7" s="418"/>
      <c r="DD7" s="418"/>
      <c r="DE7" s="418"/>
      <c r="DF7" s="418"/>
      <c r="DG7" s="418"/>
      <c r="DH7" s="418"/>
      <c r="DI7" s="419"/>
    </row>
    <row r="8" spans="1:119" ht="18.75" customHeight="1" thickBot="1" x14ac:dyDescent="0.25">
      <c r="A8" s="172"/>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107</v>
      </c>
      <c r="AN8" s="447"/>
      <c r="AO8" s="447"/>
      <c r="AP8" s="447"/>
      <c r="AQ8" s="447"/>
      <c r="AR8" s="447"/>
      <c r="AS8" s="447"/>
      <c r="AT8" s="448"/>
      <c r="AU8" s="449" t="s">
        <v>93</v>
      </c>
      <c r="AV8" s="450"/>
      <c r="AW8" s="450"/>
      <c r="AX8" s="450"/>
      <c r="AY8" s="451" t="s">
        <v>108</v>
      </c>
      <c r="AZ8" s="452"/>
      <c r="BA8" s="452"/>
      <c r="BB8" s="452"/>
      <c r="BC8" s="452"/>
      <c r="BD8" s="452"/>
      <c r="BE8" s="452"/>
      <c r="BF8" s="452"/>
      <c r="BG8" s="452"/>
      <c r="BH8" s="452"/>
      <c r="BI8" s="452"/>
      <c r="BJ8" s="452"/>
      <c r="BK8" s="452"/>
      <c r="BL8" s="452"/>
      <c r="BM8" s="453"/>
      <c r="BN8" s="417">
        <v>8144138</v>
      </c>
      <c r="BO8" s="418"/>
      <c r="BP8" s="418"/>
      <c r="BQ8" s="418"/>
      <c r="BR8" s="418"/>
      <c r="BS8" s="418"/>
      <c r="BT8" s="418"/>
      <c r="BU8" s="419"/>
      <c r="BV8" s="417">
        <v>4152844</v>
      </c>
      <c r="BW8" s="418"/>
      <c r="BX8" s="418"/>
      <c r="BY8" s="418"/>
      <c r="BZ8" s="418"/>
      <c r="CA8" s="418"/>
      <c r="CB8" s="418"/>
      <c r="CC8" s="419"/>
      <c r="CD8" s="420" t="s">
        <v>109</v>
      </c>
      <c r="CE8" s="421"/>
      <c r="CF8" s="421"/>
      <c r="CG8" s="421"/>
      <c r="CH8" s="421"/>
      <c r="CI8" s="421"/>
      <c r="CJ8" s="421"/>
      <c r="CK8" s="421"/>
      <c r="CL8" s="421"/>
      <c r="CM8" s="421"/>
      <c r="CN8" s="421"/>
      <c r="CO8" s="421"/>
      <c r="CP8" s="421"/>
      <c r="CQ8" s="421"/>
      <c r="CR8" s="421"/>
      <c r="CS8" s="422"/>
      <c r="CT8" s="457">
        <v>0.95</v>
      </c>
      <c r="CU8" s="458"/>
      <c r="CV8" s="458"/>
      <c r="CW8" s="458"/>
      <c r="CX8" s="458"/>
      <c r="CY8" s="458"/>
      <c r="CZ8" s="458"/>
      <c r="DA8" s="459"/>
      <c r="DB8" s="457">
        <v>0.97</v>
      </c>
      <c r="DC8" s="458"/>
      <c r="DD8" s="458"/>
      <c r="DE8" s="458"/>
      <c r="DF8" s="458"/>
      <c r="DG8" s="458"/>
      <c r="DH8" s="458"/>
      <c r="DI8" s="459"/>
    </row>
    <row r="9" spans="1:119" ht="18.75" customHeight="1" thickBot="1" x14ac:dyDescent="0.25">
      <c r="A9" s="172"/>
      <c r="B9" s="411" t="s">
        <v>110</v>
      </c>
      <c r="C9" s="412"/>
      <c r="D9" s="412"/>
      <c r="E9" s="412"/>
      <c r="F9" s="412"/>
      <c r="G9" s="412"/>
      <c r="H9" s="412"/>
      <c r="I9" s="412"/>
      <c r="J9" s="412"/>
      <c r="K9" s="460"/>
      <c r="L9" s="461" t="s">
        <v>111</v>
      </c>
      <c r="M9" s="462"/>
      <c r="N9" s="462"/>
      <c r="O9" s="462"/>
      <c r="P9" s="462"/>
      <c r="Q9" s="463"/>
      <c r="R9" s="464">
        <v>431083</v>
      </c>
      <c r="S9" s="465"/>
      <c r="T9" s="465"/>
      <c r="U9" s="465"/>
      <c r="V9" s="466"/>
      <c r="W9" s="374" t="s">
        <v>112</v>
      </c>
      <c r="X9" s="375"/>
      <c r="Y9" s="375"/>
      <c r="Z9" s="375"/>
      <c r="AA9" s="375"/>
      <c r="AB9" s="375"/>
      <c r="AC9" s="375"/>
      <c r="AD9" s="375"/>
      <c r="AE9" s="375"/>
      <c r="AF9" s="375"/>
      <c r="AG9" s="375"/>
      <c r="AH9" s="375"/>
      <c r="AI9" s="375"/>
      <c r="AJ9" s="375"/>
      <c r="AK9" s="375"/>
      <c r="AL9" s="376"/>
      <c r="AM9" s="446" t="s">
        <v>113</v>
      </c>
      <c r="AN9" s="447"/>
      <c r="AO9" s="447"/>
      <c r="AP9" s="447"/>
      <c r="AQ9" s="447"/>
      <c r="AR9" s="447"/>
      <c r="AS9" s="447"/>
      <c r="AT9" s="448"/>
      <c r="AU9" s="449" t="s">
        <v>114</v>
      </c>
      <c r="AV9" s="450"/>
      <c r="AW9" s="450"/>
      <c r="AX9" s="450"/>
      <c r="AY9" s="451" t="s">
        <v>115</v>
      </c>
      <c r="AZ9" s="452"/>
      <c r="BA9" s="452"/>
      <c r="BB9" s="452"/>
      <c r="BC9" s="452"/>
      <c r="BD9" s="452"/>
      <c r="BE9" s="452"/>
      <c r="BF9" s="452"/>
      <c r="BG9" s="452"/>
      <c r="BH9" s="452"/>
      <c r="BI9" s="452"/>
      <c r="BJ9" s="452"/>
      <c r="BK9" s="452"/>
      <c r="BL9" s="452"/>
      <c r="BM9" s="453"/>
      <c r="BN9" s="417">
        <v>3991294</v>
      </c>
      <c r="BO9" s="418"/>
      <c r="BP9" s="418"/>
      <c r="BQ9" s="418"/>
      <c r="BR9" s="418"/>
      <c r="BS9" s="418"/>
      <c r="BT9" s="418"/>
      <c r="BU9" s="419"/>
      <c r="BV9" s="417">
        <v>-344911</v>
      </c>
      <c r="BW9" s="418"/>
      <c r="BX9" s="418"/>
      <c r="BY9" s="418"/>
      <c r="BZ9" s="418"/>
      <c r="CA9" s="418"/>
      <c r="CB9" s="418"/>
      <c r="CC9" s="419"/>
      <c r="CD9" s="420" t="s">
        <v>116</v>
      </c>
      <c r="CE9" s="421"/>
      <c r="CF9" s="421"/>
      <c r="CG9" s="421"/>
      <c r="CH9" s="421"/>
      <c r="CI9" s="421"/>
      <c r="CJ9" s="421"/>
      <c r="CK9" s="421"/>
      <c r="CL9" s="421"/>
      <c r="CM9" s="421"/>
      <c r="CN9" s="421"/>
      <c r="CO9" s="421"/>
      <c r="CP9" s="421"/>
      <c r="CQ9" s="421"/>
      <c r="CR9" s="421"/>
      <c r="CS9" s="422"/>
      <c r="CT9" s="414">
        <v>6.8</v>
      </c>
      <c r="CU9" s="415"/>
      <c r="CV9" s="415"/>
      <c r="CW9" s="415"/>
      <c r="CX9" s="415"/>
      <c r="CY9" s="415"/>
      <c r="CZ9" s="415"/>
      <c r="DA9" s="416"/>
      <c r="DB9" s="414">
        <v>7.6</v>
      </c>
      <c r="DC9" s="415"/>
      <c r="DD9" s="415"/>
      <c r="DE9" s="415"/>
      <c r="DF9" s="415"/>
      <c r="DG9" s="415"/>
      <c r="DH9" s="415"/>
      <c r="DI9" s="416"/>
    </row>
    <row r="10" spans="1:119" ht="18.75" customHeight="1" thickBot="1" x14ac:dyDescent="0.25">
      <c r="A10" s="172"/>
      <c r="B10" s="411"/>
      <c r="C10" s="412"/>
      <c r="D10" s="412"/>
      <c r="E10" s="412"/>
      <c r="F10" s="412"/>
      <c r="G10" s="412"/>
      <c r="H10" s="412"/>
      <c r="I10" s="412"/>
      <c r="J10" s="412"/>
      <c r="K10" s="460"/>
      <c r="L10" s="467" t="s">
        <v>117</v>
      </c>
      <c r="M10" s="447"/>
      <c r="N10" s="447"/>
      <c r="O10" s="447"/>
      <c r="P10" s="447"/>
      <c r="Q10" s="448"/>
      <c r="R10" s="468">
        <v>432353</v>
      </c>
      <c r="S10" s="469"/>
      <c r="T10" s="469"/>
      <c r="U10" s="469"/>
      <c r="V10" s="470"/>
      <c r="W10" s="405"/>
      <c r="X10" s="406"/>
      <c r="Y10" s="406"/>
      <c r="Z10" s="406"/>
      <c r="AA10" s="406"/>
      <c r="AB10" s="406"/>
      <c r="AC10" s="406"/>
      <c r="AD10" s="406"/>
      <c r="AE10" s="406"/>
      <c r="AF10" s="406"/>
      <c r="AG10" s="406"/>
      <c r="AH10" s="406"/>
      <c r="AI10" s="406"/>
      <c r="AJ10" s="406"/>
      <c r="AK10" s="406"/>
      <c r="AL10" s="409"/>
      <c r="AM10" s="446" t="s">
        <v>118</v>
      </c>
      <c r="AN10" s="447"/>
      <c r="AO10" s="447"/>
      <c r="AP10" s="447"/>
      <c r="AQ10" s="447"/>
      <c r="AR10" s="447"/>
      <c r="AS10" s="447"/>
      <c r="AT10" s="448"/>
      <c r="AU10" s="449" t="s">
        <v>93</v>
      </c>
      <c r="AV10" s="450"/>
      <c r="AW10" s="450"/>
      <c r="AX10" s="450"/>
      <c r="AY10" s="451" t="s">
        <v>119</v>
      </c>
      <c r="AZ10" s="452"/>
      <c r="BA10" s="452"/>
      <c r="BB10" s="452"/>
      <c r="BC10" s="452"/>
      <c r="BD10" s="452"/>
      <c r="BE10" s="452"/>
      <c r="BF10" s="452"/>
      <c r="BG10" s="452"/>
      <c r="BH10" s="452"/>
      <c r="BI10" s="452"/>
      <c r="BJ10" s="452"/>
      <c r="BK10" s="452"/>
      <c r="BL10" s="452"/>
      <c r="BM10" s="453"/>
      <c r="BN10" s="417">
        <v>2961171</v>
      </c>
      <c r="BO10" s="418"/>
      <c r="BP10" s="418"/>
      <c r="BQ10" s="418"/>
      <c r="BR10" s="418"/>
      <c r="BS10" s="418"/>
      <c r="BT10" s="418"/>
      <c r="BU10" s="419"/>
      <c r="BV10" s="417">
        <v>4608055</v>
      </c>
      <c r="BW10" s="418"/>
      <c r="BX10" s="418"/>
      <c r="BY10" s="418"/>
      <c r="BZ10" s="418"/>
      <c r="CA10" s="418"/>
      <c r="CB10" s="418"/>
      <c r="CC10" s="419"/>
      <c r="CD10" s="178" t="s">
        <v>120</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2"/>
      <c r="B11" s="411"/>
      <c r="C11" s="412"/>
      <c r="D11" s="412"/>
      <c r="E11" s="412"/>
      <c r="F11" s="412"/>
      <c r="G11" s="412"/>
      <c r="H11" s="412"/>
      <c r="I11" s="412"/>
      <c r="J11" s="412"/>
      <c r="K11" s="460"/>
      <c r="L11" s="471" t="s">
        <v>121</v>
      </c>
      <c r="M11" s="472"/>
      <c r="N11" s="472"/>
      <c r="O11" s="472"/>
      <c r="P11" s="472"/>
      <c r="Q11" s="473"/>
      <c r="R11" s="474" t="s">
        <v>122</v>
      </c>
      <c r="S11" s="475"/>
      <c r="T11" s="475"/>
      <c r="U11" s="475"/>
      <c r="V11" s="476"/>
      <c r="W11" s="405"/>
      <c r="X11" s="406"/>
      <c r="Y11" s="406"/>
      <c r="Z11" s="406"/>
      <c r="AA11" s="406"/>
      <c r="AB11" s="406"/>
      <c r="AC11" s="406"/>
      <c r="AD11" s="406"/>
      <c r="AE11" s="406"/>
      <c r="AF11" s="406"/>
      <c r="AG11" s="406"/>
      <c r="AH11" s="406"/>
      <c r="AI11" s="406"/>
      <c r="AJ11" s="406"/>
      <c r="AK11" s="406"/>
      <c r="AL11" s="409"/>
      <c r="AM11" s="446" t="s">
        <v>123</v>
      </c>
      <c r="AN11" s="447"/>
      <c r="AO11" s="447"/>
      <c r="AP11" s="447"/>
      <c r="AQ11" s="447"/>
      <c r="AR11" s="447"/>
      <c r="AS11" s="447"/>
      <c r="AT11" s="448"/>
      <c r="AU11" s="449" t="s">
        <v>93</v>
      </c>
      <c r="AV11" s="450"/>
      <c r="AW11" s="450"/>
      <c r="AX11" s="450"/>
      <c r="AY11" s="451" t="s">
        <v>124</v>
      </c>
      <c r="AZ11" s="452"/>
      <c r="BA11" s="452"/>
      <c r="BB11" s="452"/>
      <c r="BC11" s="452"/>
      <c r="BD11" s="452"/>
      <c r="BE11" s="452"/>
      <c r="BF11" s="452"/>
      <c r="BG11" s="452"/>
      <c r="BH11" s="452"/>
      <c r="BI11" s="452"/>
      <c r="BJ11" s="452"/>
      <c r="BK11" s="452"/>
      <c r="BL11" s="452"/>
      <c r="BM11" s="453"/>
      <c r="BN11" s="417">
        <v>0</v>
      </c>
      <c r="BO11" s="418"/>
      <c r="BP11" s="418"/>
      <c r="BQ11" s="418"/>
      <c r="BR11" s="418"/>
      <c r="BS11" s="418"/>
      <c r="BT11" s="418"/>
      <c r="BU11" s="419"/>
      <c r="BV11" s="417">
        <v>108440</v>
      </c>
      <c r="BW11" s="418"/>
      <c r="BX11" s="418"/>
      <c r="BY11" s="418"/>
      <c r="BZ11" s="418"/>
      <c r="CA11" s="418"/>
      <c r="CB11" s="418"/>
      <c r="CC11" s="419"/>
      <c r="CD11" s="420" t="s">
        <v>125</v>
      </c>
      <c r="CE11" s="421"/>
      <c r="CF11" s="421"/>
      <c r="CG11" s="421"/>
      <c r="CH11" s="421"/>
      <c r="CI11" s="421"/>
      <c r="CJ11" s="421"/>
      <c r="CK11" s="421"/>
      <c r="CL11" s="421"/>
      <c r="CM11" s="421"/>
      <c r="CN11" s="421"/>
      <c r="CO11" s="421"/>
      <c r="CP11" s="421"/>
      <c r="CQ11" s="421"/>
      <c r="CR11" s="421"/>
      <c r="CS11" s="422"/>
      <c r="CT11" s="457" t="s">
        <v>126</v>
      </c>
      <c r="CU11" s="458"/>
      <c r="CV11" s="458"/>
      <c r="CW11" s="458"/>
      <c r="CX11" s="458"/>
      <c r="CY11" s="458"/>
      <c r="CZ11" s="458"/>
      <c r="DA11" s="459"/>
      <c r="DB11" s="457" t="s">
        <v>127</v>
      </c>
      <c r="DC11" s="458"/>
      <c r="DD11" s="458"/>
      <c r="DE11" s="458"/>
      <c r="DF11" s="458"/>
      <c r="DG11" s="458"/>
      <c r="DH11" s="458"/>
      <c r="DI11" s="459"/>
    </row>
    <row r="12" spans="1:119" ht="18.75" customHeight="1" x14ac:dyDescent="0.2">
      <c r="A12" s="172"/>
      <c r="B12" s="477" t="s">
        <v>128</v>
      </c>
      <c r="C12" s="478"/>
      <c r="D12" s="478"/>
      <c r="E12" s="478"/>
      <c r="F12" s="478"/>
      <c r="G12" s="478"/>
      <c r="H12" s="478"/>
      <c r="I12" s="478"/>
      <c r="J12" s="478"/>
      <c r="K12" s="479"/>
      <c r="L12" s="486" t="s">
        <v>129</v>
      </c>
      <c r="M12" s="487"/>
      <c r="N12" s="487"/>
      <c r="O12" s="487"/>
      <c r="P12" s="487"/>
      <c r="Q12" s="488"/>
      <c r="R12" s="489">
        <v>430385</v>
      </c>
      <c r="S12" s="490"/>
      <c r="T12" s="490"/>
      <c r="U12" s="490"/>
      <c r="V12" s="491"/>
      <c r="W12" s="492" t="s">
        <v>1</v>
      </c>
      <c r="X12" s="450"/>
      <c r="Y12" s="450"/>
      <c r="Z12" s="450"/>
      <c r="AA12" s="450"/>
      <c r="AB12" s="493"/>
      <c r="AC12" s="494" t="s">
        <v>130</v>
      </c>
      <c r="AD12" s="495"/>
      <c r="AE12" s="495"/>
      <c r="AF12" s="495"/>
      <c r="AG12" s="496"/>
      <c r="AH12" s="494" t="s">
        <v>131</v>
      </c>
      <c r="AI12" s="495"/>
      <c r="AJ12" s="495"/>
      <c r="AK12" s="495"/>
      <c r="AL12" s="497"/>
      <c r="AM12" s="446" t="s">
        <v>132</v>
      </c>
      <c r="AN12" s="447"/>
      <c r="AO12" s="447"/>
      <c r="AP12" s="447"/>
      <c r="AQ12" s="447"/>
      <c r="AR12" s="447"/>
      <c r="AS12" s="447"/>
      <c r="AT12" s="448"/>
      <c r="AU12" s="449" t="s">
        <v>93</v>
      </c>
      <c r="AV12" s="450"/>
      <c r="AW12" s="450"/>
      <c r="AX12" s="450"/>
      <c r="AY12" s="451" t="s">
        <v>133</v>
      </c>
      <c r="AZ12" s="452"/>
      <c r="BA12" s="452"/>
      <c r="BB12" s="452"/>
      <c r="BC12" s="452"/>
      <c r="BD12" s="452"/>
      <c r="BE12" s="452"/>
      <c r="BF12" s="452"/>
      <c r="BG12" s="452"/>
      <c r="BH12" s="452"/>
      <c r="BI12" s="452"/>
      <c r="BJ12" s="452"/>
      <c r="BK12" s="452"/>
      <c r="BL12" s="452"/>
      <c r="BM12" s="453"/>
      <c r="BN12" s="417">
        <v>2692093</v>
      </c>
      <c r="BO12" s="418"/>
      <c r="BP12" s="418"/>
      <c r="BQ12" s="418"/>
      <c r="BR12" s="418"/>
      <c r="BS12" s="418"/>
      <c r="BT12" s="418"/>
      <c r="BU12" s="419"/>
      <c r="BV12" s="417">
        <v>3468140</v>
      </c>
      <c r="BW12" s="418"/>
      <c r="BX12" s="418"/>
      <c r="BY12" s="418"/>
      <c r="BZ12" s="418"/>
      <c r="CA12" s="418"/>
      <c r="CB12" s="418"/>
      <c r="CC12" s="419"/>
      <c r="CD12" s="420" t="s">
        <v>134</v>
      </c>
      <c r="CE12" s="421"/>
      <c r="CF12" s="421"/>
      <c r="CG12" s="421"/>
      <c r="CH12" s="421"/>
      <c r="CI12" s="421"/>
      <c r="CJ12" s="421"/>
      <c r="CK12" s="421"/>
      <c r="CL12" s="421"/>
      <c r="CM12" s="421"/>
      <c r="CN12" s="421"/>
      <c r="CO12" s="421"/>
      <c r="CP12" s="421"/>
      <c r="CQ12" s="421"/>
      <c r="CR12" s="421"/>
      <c r="CS12" s="422"/>
      <c r="CT12" s="457" t="s">
        <v>126</v>
      </c>
      <c r="CU12" s="458"/>
      <c r="CV12" s="458"/>
      <c r="CW12" s="458"/>
      <c r="CX12" s="458"/>
      <c r="CY12" s="458"/>
      <c r="CZ12" s="458"/>
      <c r="DA12" s="459"/>
      <c r="DB12" s="457" t="s">
        <v>127</v>
      </c>
      <c r="DC12" s="458"/>
      <c r="DD12" s="458"/>
      <c r="DE12" s="458"/>
      <c r="DF12" s="458"/>
      <c r="DG12" s="458"/>
      <c r="DH12" s="458"/>
      <c r="DI12" s="459"/>
    </row>
    <row r="13" spans="1:119" ht="18.75" customHeight="1" x14ac:dyDescent="0.2">
      <c r="A13" s="172"/>
      <c r="B13" s="480"/>
      <c r="C13" s="481"/>
      <c r="D13" s="481"/>
      <c r="E13" s="481"/>
      <c r="F13" s="481"/>
      <c r="G13" s="481"/>
      <c r="H13" s="481"/>
      <c r="I13" s="481"/>
      <c r="J13" s="481"/>
      <c r="K13" s="482"/>
      <c r="L13" s="187"/>
      <c r="M13" s="508" t="s">
        <v>135</v>
      </c>
      <c r="N13" s="509"/>
      <c r="O13" s="509"/>
      <c r="P13" s="509"/>
      <c r="Q13" s="510"/>
      <c r="R13" s="501">
        <v>423126</v>
      </c>
      <c r="S13" s="502"/>
      <c r="T13" s="502"/>
      <c r="U13" s="502"/>
      <c r="V13" s="503"/>
      <c r="W13" s="433" t="s">
        <v>136</v>
      </c>
      <c r="X13" s="434"/>
      <c r="Y13" s="434"/>
      <c r="Z13" s="434"/>
      <c r="AA13" s="434"/>
      <c r="AB13" s="424"/>
      <c r="AC13" s="468">
        <v>1337</v>
      </c>
      <c r="AD13" s="469"/>
      <c r="AE13" s="469"/>
      <c r="AF13" s="469"/>
      <c r="AG13" s="511"/>
      <c r="AH13" s="468">
        <v>1301</v>
      </c>
      <c r="AI13" s="469"/>
      <c r="AJ13" s="469"/>
      <c r="AK13" s="469"/>
      <c r="AL13" s="470"/>
      <c r="AM13" s="446" t="s">
        <v>137</v>
      </c>
      <c r="AN13" s="447"/>
      <c r="AO13" s="447"/>
      <c r="AP13" s="447"/>
      <c r="AQ13" s="447"/>
      <c r="AR13" s="447"/>
      <c r="AS13" s="447"/>
      <c r="AT13" s="448"/>
      <c r="AU13" s="449" t="s">
        <v>138</v>
      </c>
      <c r="AV13" s="450"/>
      <c r="AW13" s="450"/>
      <c r="AX13" s="450"/>
      <c r="AY13" s="451" t="s">
        <v>139</v>
      </c>
      <c r="AZ13" s="452"/>
      <c r="BA13" s="452"/>
      <c r="BB13" s="452"/>
      <c r="BC13" s="452"/>
      <c r="BD13" s="452"/>
      <c r="BE13" s="452"/>
      <c r="BF13" s="452"/>
      <c r="BG13" s="452"/>
      <c r="BH13" s="452"/>
      <c r="BI13" s="452"/>
      <c r="BJ13" s="452"/>
      <c r="BK13" s="452"/>
      <c r="BL13" s="452"/>
      <c r="BM13" s="453"/>
      <c r="BN13" s="417">
        <v>4260372</v>
      </c>
      <c r="BO13" s="418"/>
      <c r="BP13" s="418"/>
      <c r="BQ13" s="418"/>
      <c r="BR13" s="418"/>
      <c r="BS13" s="418"/>
      <c r="BT13" s="418"/>
      <c r="BU13" s="419"/>
      <c r="BV13" s="417">
        <v>903444</v>
      </c>
      <c r="BW13" s="418"/>
      <c r="BX13" s="418"/>
      <c r="BY13" s="418"/>
      <c r="BZ13" s="418"/>
      <c r="CA13" s="418"/>
      <c r="CB13" s="418"/>
      <c r="CC13" s="419"/>
      <c r="CD13" s="420" t="s">
        <v>140</v>
      </c>
      <c r="CE13" s="421"/>
      <c r="CF13" s="421"/>
      <c r="CG13" s="421"/>
      <c r="CH13" s="421"/>
      <c r="CI13" s="421"/>
      <c r="CJ13" s="421"/>
      <c r="CK13" s="421"/>
      <c r="CL13" s="421"/>
      <c r="CM13" s="421"/>
      <c r="CN13" s="421"/>
      <c r="CO13" s="421"/>
      <c r="CP13" s="421"/>
      <c r="CQ13" s="421"/>
      <c r="CR13" s="421"/>
      <c r="CS13" s="422"/>
      <c r="CT13" s="414">
        <v>0.9</v>
      </c>
      <c r="CU13" s="415"/>
      <c r="CV13" s="415"/>
      <c r="CW13" s="415"/>
      <c r="CX13" s="415"/>
      <c r="CY13" s="415"/>
      <c r="CZ13" s="415"/>
      <c r="DA13" s="416"/>
      <c r="DB13" s="414">
        <v>0.5</v>
      </c>
      <c r="DC13" s="415"/>
      <c r="DD13" s="415"/>
      <c r="DE13" s="415"/>
      <c r="DF13" s="415"/>
      <c r="DG13" s="415"/>
      <c r="DH13" s="415"/>
      <c r="DI13" s="416"/>
    </row>
    <row r="14" spans="1:119" ht="18.75" customHeight="1" thickBot="1" x14ac:dyDescent="0.25">
      <c r="A14" s="172"/>
      <c r="B14" s="480"/>
      <c r="C14" s="481"/>
      <c r="D14" s="481"/>
      <c r="E14" s="481"/>
      <c r="F14" s="481"/>
      <c r="G14" s="481"/>
      <c r="H14" s="481"/>
      <c r="I14" s="481"/>
      <c r="J14" s="481"/>
      <c r="K14" s="482"/>
      <c r="L14" s="498" t="s">
        <v>141</v>
      </c>
      <c r="M14" s="499"/>
      <c r="N14" s="499"/>
      <c r="O14" s="499"/>
      <c r="P14" s="499"/>
      <c r="Q14" s="500"/>
      <c r="R14" s="501">
        <v>429152</v>
      </c>
      <c r="S14" s="502"/>
      <c r="T14" s="502"/>
      <c r="U14" s="502"/>
      <c r="V14" s="503"/>
      <c r="W14" s="407"/>
      <c r="X14" s="408"/>
      <c r="Y14" s="408"/>
      <c r="Z14" s="408"/>
      <c r="AA14" s="408"/>
      <c r="AB14" s="397"/>
      <c r="AC14" s="504">
        <v>0.8</v>
      </c>
      <c r="AD14" s="505"/>
      <c r="AE14" s="505"/>
      <c r="AF14" s="505"/>
      <c r="AG14" s="506"/>
      <c r="AH14" s="504">
        <v>0.8</v>
      </c>
      <c r="AI14" s="505"/>
      <c r="AJ14" s="505"/>
      <c r="AK14" s="505"/>
      <c r="AL14" s="507"/>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12" t="s">
        <v>142</v>
      </c>
      <c r="CE14" s="513"/>
      <c r="CF14" s="513"/>
      <c r="CG14" s="513"/>
      <c r="CH14" s="513"/>
      <c r="CI14" s="513"/>
      <c r="CJ14" s="513"/>
      <c r="CK14" s="513"/>
      <c r="CL14" s="513"/>
      <c r="CM14" s="513"/>
      <c r="CN14" s="513"/>
      <c r="CO14" s="513"/>
      <c r="CP14" s="513"/>
      <c r="CQ14" s="513"/>
      <c r="CR14" s="513"/>
      <c r="CS14" s="514"/>
      <c r="CT14" s="515" t="s">
        <v>126</v>
      </c>
      <c r="CU14" s="516"/>
      <c r="CV14" s="516"/>
      <c r="CW14" s="516"/>
      <c r="CX14" s="516"/>
      <c r="CY14" s="516"/>
      <c r="CZ14" s="516"/>
      <c r="DA14" s="517"/>
      <c r="DB14" s="515" t="s">
        <v>127</v>
      </c>
      <c r="DC14" s="516"/>
      <c r="DD14" s="516"/>
      <c r="DE14" s="516"/>
      <c r="DF14" s="516"/>
      <c r="DG14" s="516"/>
      <c r="DH14" s="516"/>
      <c r="DI14" s="517"/>
    </row>
    <row r="15" spans="1:119" ht="18.75" customHeight="1" x14ac:dyDescent="0.2">
      <c r="A15" s="172"/>
      <c r="B15" s="480"/>
      <c r="C15" s="481"/>
      <c r="D15" s="481"/>
      <c r="E15" s="481"/>
      <c r="F15" s="481"/>
      <c r="G15" s="481"/>
      <c r="H15" s="481"/>
      <c r="I15" s="481"/>
      <c r="J15" s="481"/>
      <c r="K15" s="482"/>
      <c r="L15" s="187"/>
      <c r="M15" s="508" t="s">
        <v>143</v>
      </c>
      <c r="N15" s="509"/>
      <c r="O15" s="509"/>
      <c r="P15" s="509"/>
      <c r="Q15" s="510"/>
      <c r="R15" s="501">
        <v>422062</v>
      </c>
      <c r="S15" s="502"/>
      <c r="T15" s="502"/>
      <c r="U15" s="502"/>
      <c r="V15" s="503"/>
      <c r="W15" s="433" t="s">
        <v>144</v>
      </c>
      <c r="X15" s="434"/>
      <c r="Y15" s="434"/>
      <c r="Z15" s="434"/>
      <c r="AA15" s="434"/>
      <c r="AB15" s="424"/>
      <c r="AC15" s="468">
        <v>30154</v>
      </c>
      <c r="AD15" s="469"/>
      <c r="AE15" s="469"/>
      <c r="AF15" s="469"/>
      <c r="AG15" s="511"/>
      <c r="AH15" s="468">
        <v>30831</v>
      </c>
      <c r="AI15" s="469"/>
      <c r="AJ15" s="469"/>
      <c r="AK15" s="469"/>
      <c r="AL15" s="470"/>
      <c r="AM15" s="446"/>
      <c r="AN15" s="447"/>
      <c r="AO15" s="447"/>
      <c r="AP15" s="447"/>
      <c r="AQ15" s="447"/>
      <c r="AR15" s="447"/>
      <c r="AS15" s="447"/>
      <c r="AT15" s="448"/>
      <c r="AU15" s="449"/>
      <c r="AV15" s="450"/>
      <c r="AW15" s="450"/>
      <c r="AX15" s="450"/>
      <c r="AY15" s="377" t="s">
        <v>145</v>
      </c>
      <c r="AZ15" s="378"/>
      <c r="BA15" s="378"/>
      <c r="BB15" s="378"/>
      <c r="BC15" s="378"/>
      <c r="BD15" s="378"/>
      <c r="BE15" s="378"/>
      <c r="BF15" s="378"/>
      <c r="BG15" s="378"/>
      <c r="BH15" s="378"/>
      <c r="BI15" s="378"/>
      <c r="BJ15" s="378"/>
      <c r="BK15" s="378"/>
      <c r="BL15" s="378"/>
      <c r="BM15" s="379"/>
      <c r="BN15" s="380">
        <v>58011029</v>
      </c>
      <c r="BO15" s="381"/>
      <c r="BP15" s="381"/>
      <c r="BQ15" s="381"/>
      <c r="BR15" s="381"/>
      <c r="BS15" s="381"/>
      <c r="BT15" s="381"/>
      <c r="BU15" s="382"/>
      <c r="BV15" s="380">
        <v>59193043</v>
      </c>
      <c r="BW15" s="381"/>
      <c r="BX15" s="381"/>
      <c r="BY15" s="381"/>
      <c r="BZ15" s="381"/>
      <c r="CA15" s="381"/>
      <c r="CB15" s="381"/>
      <c r="CC15" s="382"/>
      <c r="CD15" s="518" t="s">
        <v>146</v>
      </c>
      <c r="CE15" s="519"/>
      <c r="CF15" s="519"/>
      <c r="CG15" s="519"/>
      <c r="CH15" s="519"/>
      <c r="CI15" s="519"/>
      <c r="CJ15" s="519"/>
      <c r="CK15" s="519"/>
      <c r="CL15" s="519"/>
      <c r="CM15" s="519"/>
      <c r="CN15" s="519"/>
      <c r="CO15" s="519"/>
      <c r="CP15" s="519"/>
      <c r="CQ15" s="519"/>
      <c r="CR15" s="519"/>
      <c r="CS15" s="52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2"/>
      <c r="B16" s="480"/>
      <c r="C16" s="481"/>
      <c r="D16" s="481"/>
      <c r="E16" s="481"/>
      <c r="F16" s="481"/>
      <c r="G16" s="481"/>
      <c r="H16" s="481"/>
      <c r="I16" s="481"/>
      <c r="J16" s="481"/>
      <c r="K16" s="482"/>
      <c r="L16" s="498" t="s">
        <v>147</v>
      </c>
      <c r="M16" s="521"/>
      <c r="N16" s="521"/>
      <c r="O16" s="521"/>
      <c r="P16" s="521"/>
      <c r="Q16" s="522"/>
      <c r="R16" s="523" t="s">
        <v>148</v>
      </c>
      <c r="S16" s="524"/>
      <c r="T16" s="524"/>
      <c r="U16" s="524"/>
      <c r="V16" s="525"/>
      <c r="W16" s="407"/>
      <c r="X16" s="408"/>
      <c r="Y16" s="408"/>
      <c r="Z16" s="408"/>
      <c r="AA16" s="408"/>
      <c r="AB16" s="397"/>
      <c r="AC16" s="504">
        <v>17.2</v>
      </c>
      <c r="AD16" s="505"/>
      <c r="AE16" s="505"/>
      <c r="AF16" s="505"/>
      <c r="AG16" s="506"/>
      <c r="AH16" s="504">
        <v>19</v>
      </c>
      <c r="AI16" s="505"/>
      <c r="AJ16" s="505"/>
      <c r="AK16" s="505"/>
      <c r="AL16" s="507"/>
      <c r="AM16" s="446"/>
      <c r="AN16" s="447"/>
      <c r="AO16" s="447"/>
      <c r="AP16" s="447"/>
      <c r="AQ16" s="447"/>
      <c r="AR16" s="447"/>
      <c r="AS16" s="447"/>
      <c r="AT16" s="448"/>
      <c r="AU16" s="449"/>
      <c r="AV16" s="450"/>
      <c r="AW16" s="450"/>
      <c r="AX16" s="450"/>
      <c r="AY16" s="451" t="s">
        <v>149</v>
      </c>
      <c r="AZ16" s="452"/>
      <c r="BA16" s="452"/>
      <c r="BB16" s="452"/>
      <c r="BC16" s="452"/>
      <c r="BD16" s="452"/>
      <c r="BE16" s="452"/>
      <c r="BF16" s="452"/>
      <c r="BG16" s="452"/>
      <c r="BH16" s="452"/>
      <c r="BI16" s="452"/>
      <c r="BJ16" s="452"/>
      <c r="BK16" s="452"/>
      <c r="BL16" s="452"/>
      <c r="BM16" s="453"/>
      <c r="BN16" s="417">
        <v>62413350</v>
      </c>
      <c r="BO16" s="418"/>
      <c r="BP16" s="418"/>
      <c r="BQ16" s="418"/>
      <c r="BR16" s="418"/>
      <c r="BS16" s="418"/>
      <c r="BT16" s="418"/>
      <c r="BU16" s="419"/>
      <c r="BV16" s="417">
        <v>61171948</v>
      </c>
      <c r="BW16" s="418"/>
      <c r="BX16" s="418"/>
      <c r="BY16" s="418"/>
      <c r="BZ16" s="418"/>
      <c r="CA16" s="418"/>
      <c r="CB16" s="418"/>
      <c r="CC16" s="419"/>
      <c r="CD16" s="181"/>
      <c r="CE16" s="531"/>
      <c r="CF16" s="531"/>
      <c r="CG16" s="531"/>
      <c r="CH16" s="531"/>
      <c r="CI16" s="531"/>
      <c r="CJ16" s="531"/>
      <c r="CK16" s="531"/>
      <c r="CL16" s="531"/>
      <c r="CM16" s="531"/>
      <c r="CN16" s="531"/>
      <c r="CO16" s="531"/>
      <c r="CP16" s="531"/>
      <c r="CQ16" s="531"/>
      <c r="CR16" s="531"/>
      <c r="CS16" s="532"/>
      <c r="CT16" s="414"/>
      <c r="CU16" s="415"/>
      <c r="CV16" s="415"/>
      <c r="CW16" s="415"/>
      <c r="CX16" s="415"/>
      <c r="CY16" s="415"/>
      <c r="CZ16" s="415"/>
      <c r="DA16" s="416"/>
      <c r="DB16" s="414"/>
      <c r="DC16" s="415"/>
      <c r="DD16" s="415"/>
      <c r="DE16" s="415"/>
      <c r="DF16" s="415"/>
      <c r="DG16" s="415"/>
      <c r="DH16" s="415"/>
      <c r="DI16" s="416"/>
    </row>
    <row r="17" spans="1:113" ht="18.75" customHeight="1" thickBot="1" x14ac:dyDescent="0.25">
      <c r="A17" s="172"/>
      <c r="B17" s="483"/>
      <c r="C17" s="484"/>
      <c r="D17" s="484"/>
      <c r="E17" s="484"/>
      <c r="F17" s="484"/>
      <c r="G17" s="484"/>
      <c r="H17" s="484"/>
      <c r="I17" s="484"/>
      <c r="J17" s="484"/>
      <c r="K17" s="485"/>
      <c r="L17" s="191"/>
      <c r="M17" s="528" t="s">
        <v>150</v>
      </c>
      <c r="N17" s="529"/>
      <c r="O17" s="529"/>
      <c r="P17" s="529"/>
      <c r="Q17" s="530"/>
      <c r="R17" s="523" t="s">
        <v>148</v>
      </c>
      <c r="S17" s="524"/>
      <c r="T17" s="524"/>
      <c r="U17" s="524"/>
      <c r="V17" s="525"/>
      <c r="W17" s="433" t="s">
        <v>151</v>
      </c>
      <c r="X17" s="434"/>
      <c r="Y17" s="434"/>
      <c r="Z17" s="434"/>
      <c r="AA17" s="434"/>
      <c r="AB17" s="424"/>
      <c r="AC17" s="468">
        <v>144237</v>
      </c>
      <c r="AD17" s="469"/>
      <c r="AE17" s="469"/>
      <c r="AF17" s="469"/>
      <c r="AG17" s="511"/>
      <c r="AH17" s="468">
        <v>129828</v>
      </c>
      <c r="AI17" s="469"/>
      <c r="AJ17" s="469"/>
      <c r="AK17" s="469"/>
      <c r="AL17" s="470"/>
      <c r="AM17" s="446"/>
      <c r="AN17" s="447"/>
      <c r="AO17" s="447"/>
      <c r="AP17" s="447"/>
      <c r="AQ17" s="447"/>
      <c r="AR17" s="447"/>
      <c r="AS17" s="447"/>
      <c r="AT17" s="448"/>
      <c r="AU17" s="449"/>
      <c r="AV17" s="450"/>
      <c r="AW17" s="450"/>
      <c r="AX17" s="450"/>
      <c r="AY17" s="451" t="s">
        <v>152</v>
      </c>
      <c r="AZ17" s="452"/>
      <c r="BA17" s="452"/>
      <c r="BB17" s="452"/>
      <c r="BC17" s="452"/>
      <c r="BD17" s="452"/>
      <c r="BE17" s="452"/>
      <c r="BF17" s="452"/>
      <c r="BG17" s="452"/>
      <c r="BH17" s="452"/>
      <c r="BI17" s="452"/>
      <c r="BJ17" s="452"/>
      <c r="BK17" s="452"/>
      <c r="BL17" s="452"/>
      <c r="BM17" s="453"/>
      <c r="BN17" s="417">
        <v>74311967</v>
      </c>
      <c r="BO17" s="418"/>
      <c r="BP17" s="418"/>
      <c r="BQ17" s="418"/>
      <c r="BR17" s="418"/>
      <c r="BS17" s="418"/>
      <c r="BT17" s="418"/>
      <c r="BU17" s="419"/>
      <c r="BV17" s="417">
        <v>76023602</v>
      </c>
      <c r="BW17" s="418"/>
      <c r="BX17" s="418"/>
      <c r="BY17" s="418"/>
      <c r="BZ17" s="418"/>
      <c r="CA17" s="418"/>
      <c r="CB17" s="418"/>
      <c r="CC17" s="419"/>
      <c r="CD17" s="181"/>
      <c r="CE17" s="531"/>
      <c r="CF17" s="531"/>
      <c r="CG17" s="531"/>
      <c r="CH17" s="531"/>
      <c r="CI17" s="531"/>
      <c r="CJ17" s="531"/>
      <c r="CK17" s="531"/>
      <c r="CL17" s="531"/>
      <c r="CM17" s="531"/>
      <c r="CN17" s="531"/>
      <c r="CO17" s="531"/>
      <c r="CP17" s="531"/>
      <c r="CQ17" s="531"/>
      <c r="CR17" s="531"/>
      <c r="CS17" s="532"/>
      <c r="CT17" s="414"/>
      <c r="CU17" s="415"/>
      <c r="CV17" s="415"/>
      <c r="CW17" s="415"/>
      <c r="CX17" s="415"/>
      <c r="CY17" s="415"/>
      <c r="CZ17" s="415"/>
      <c r="DA17" s="416"/>
      <c r="DB17" s="414"/>
      <c r="DC17" s="415"/>
      <c r="DD17" s="415"/>
      <c r="DE17" s="415"/>
      <c r="DF17" s="415"/>
      <c r="DG17" s="415"/>
      <c r="DH17" s="415"/>
      <c r="DI17" s="416"/>
    </row>
    <row r="18" spans="1:113" ht="18.75" customHeight="1" thickBot="1" x14ac:dyDescent="0.25">
      <c r="A18" s="172"/>
      <c r="B18" s="539" t="s">
        <v>153</v>
      </c>
      <c r="C18" s="460"/>
      <c r="D18" s="460"/>
      <c r="E18" s="540"/>
      <c r="F18" s="540"/>
      <c r="G18" s="540"/>
      <c r="H18" s="540"/>
      <c r="I18" s="540"/>
      <c r="J18" s="540"/>
      <c r="K18" s="540"/>
      <c r="L18" s="541">
        <v>71.55</v>
      </c>
      <c r="M18" s="541"/>
      <c r="N18" s="541"/>
      <c r="O18" s="541"/>
      <c r="P18" s="541"/>
      <c r="Q18" s="541"/>
      <c r="R18" s="542"/>
      <c r="S18" s="542"/>
      <c r="T18" s="542"/>
      <c r="U18" s="542"/>
      <c r="V18" s="543"/>
      <c r="W18" s="435"/>
      <c r="X18" s="436"/>
      <c r="Y18" s="436"/>
      <c r="Z18" s="436"/>
      <c r="AA18" s="436"/>
      <c r="AB18" s="427"/>
      <c r="AC18" s="544">
        <v>82.1</v>
      </c>
      <c r="AD18" s="545"/>
      <c r="AE18" s="545"/>
      <c r="AF18" s="545"/>
      <c r="AG18" s="546"/>
      <c r="AH18" s="544">
        <v>80.2</v>
      </c>
      <c r="AI18" s="545"/>
      <c r="AJ18" s="545"/>
      <c r="AK18" s="545"/>
      <c r="AL18" s="547"/>
      <c r="AM18" s="446"/>
      <c r="AN18" s="447"/>
      <c r="AO18" s="447"/>
      <c r="AP18" s="447"/>
      <c r="AQ18" s="447"/>
      <c r="AR18" s="447"/>
      <c r="AS18" s="447"/>
      <c r="AT18" s="448"/>
      <c r="AU18" s="449"/>
      <c r="AV18" s="450"/>
      <c r="AW18" s="450"/>
      <c r="AX18" s="450"/>
      <c r="AY18" s="451" t="s">
        <v>154</v>
      </c>
      <c r="AZ18" s="452"/>
      <c r="BA18" s="452"/>
      <c r="BB18" s="452"/>
      <c r="BC18" s="452"/>
      <c r="BD18" s="452"/>
      <c r="BE18" s="452"/>
      <c r="BF18" s="452"/>
      <c r="BG18" s="452"/>
      <c r="BH18" s="452"/>
      <c r="BI18" s="452"/>
      <c r="BJ18" s="452"/>
      <c r="BK18" s="452"/>
      <c r="BL18" s="452"/>
      <c r="BM18" s="453"/>
      <c r="BN18" s="417">
        <v>74744310</v>
      </c>
      <c r="BO18" s="418"/>
      <c r="BP18" s="418"/>
      <c r="BQ18" s="418"/>
      <c r="BR18" s="418"/>
      <c r="BS18" s="418"/>
      <c r="BT18" s="418"/>
      <c r="BU18" s="419"/>
      <c r="BV18" s="417">
        <v>74769143</v>
      </c>
      <c r="BW18" s="418"/>
      <c r="BX18" s="418"/>
      <c r="BY18" s="418"/>
      <c r="BZ18" s="418"/>
      <c r="CA18" s="418"/>
      <c r="CB18" s="418"/>
      <c r="CC18" s="419"/>
      <c r="CD18" s="181"/>
      <c r="CE18" s="531"/>
      <c r="CF18" s="531"/>
      <c r="CG18" s="531"/>
      <c r="CH18" s="531"/>
      <c r="CI18" s="531"/>
      <c r="CJ18" s="531"/>
      <c r="CK18" s="531"/>
      <c r="CL18" s="531"/>
      <c r="CM18" s="531"/>
      <c r="CN18" s="531"/>
      <c r="CO18" s="531"/>
      <c r="CP18" s="531"/>
      <c r="CQ18" s="531"/>
      <c r="CR18" s="531"/>
      <c r="CS18" s="532"/>
      <c r="CT18" s="414"/>
      <c r="CU18" s="415"/>
      <c r="CV18" s="415"/>
      <c r="CW18" s="415"/>
      <c r="CX18" s="415"/>
      <c r="CY18" s="415"/>
      <c r="CZ18" s="415"/>
      <c r="DA18" s="416"/>
      <c r="DB18" s="414"/>
      <c r="DC18" s="415"/>
      <c r="DD18" s="415"/>
      <c r="DE18" s="415"/>
      <c r="DF18" s="415"/>
      <c r="DG18" s="415"/>
      <c r="DH18" s="415"/>
      <c r="DI18" s="416"/>
    </row>
    <row r="19" spans="1:113" ht="18.75" customHeight="1" thickBot="1" x14ac:dyDescent="0.25">
      <c r="A19" s="172"/>
      <c r="B19" s="539" t="s">
        <v>155</v>
      </c>
      <c r="C19" s="460"/>
      <c r="D19" s="460"/>
      <c r="E19" s="540"/>
      <c r="F19" s="540"/>
      <c r="G19" s="540"/>
      <c r="H19" s="540"/>
      <c r="I19" s="540"/>
      <c r="J19" s="540"/>
      <c r="K19" s="540"/>
      <c r="L19" s="548">
        <v>6025</v>
      </c>
      <c r="M19" s="548"/>
      <c r="N19" s="548"/>
      <c r="O19" s="548"/>
      <c r="P19" s="548"/>
      <c r="Q19" s="548"/>
      <c r="R19" s="549"/>
      <c r="S19" s="549"/>
      <c r="T19" s="549"/>
      <c r="U19" s="549"/>
      <c r="V19" s="550"/>
      <c r="W19" s="374"/>
      <c r="X19" s="375"/>
      <c r="Y19" s="375"/>
      <c r="Z19" s="375"/>
      <c r="AA19" s="375"/>
      <c r="AB19" s="375"/>
      <c r="AC19" s="526"/>
      <c r="AD19" s="526"/>
      <c r="AE19" s="526"/>
      <c r="AF19" s="526"/>
      <c r="AG19" s="526"/>
      <c r="AH19" s="526"/>
      <c r="AI19" s="526"/>
      <c r="AJ19" s="526"/>
      <c r="AK19" s="526"/>
      <c r="AL19" s="527"/>
      <c r="AM19" s="446"/>
      <c r="AN19" s="447"/>
      <c r="AO19" s="447"/>
      <c r="AP19" s="447"/>
      <c r="AQ19" s="447"/>
      <c r="AR19" s="447"/>
      <c r="AS19" s="447"/>
      <c r="AT19" s="448"/>
      <c r="AU19" s="449"/>
      <c r="AV19" s="450"/>
      <c r="AW19" s="450"/>
      <c r="AX19" s="450"/>
      <c r="AY19" s="451" t="s">
        <v>156</v>
      </c>
      <c r="AZ19" s="452"/>
      <c r="BA19" s="452"/>
      <c r="BB19" s="452"/>
      <c r="BC19" s="452"/>
      <c r="BD19" s="452"/>
      <c r="BE19" s="452"/>
      <c r="BF19" s="452"/>
      <c r="BG19" s="452"/>
      <c r="BH19" s="452"/>
      <c r="BI19" s="452"/>
      <c r="BJ19" s="452"/>
      <c r="BK19" s="452"/>
      <c r="BL19" s="452"/>
      <c r="BM19" s="453"/>
      <c r="BN19" s="417">
        <v>105731932</v>
      </c>
      <c r="BO19" s="418"/>
      <c r="BP19" s="418"/>
      <c r="BQ19" s="418"/>
      <c r="BR19" s="418"/>
      <c r="BS19" s="418"/>
      <c r="BT19" s="418"/>
      <c r="BU19" s="419"/>
      <c r="BV19" s="417">
        <v>101071471</v>
      </c>
      <c r="BW19" s="418"/>
      <c r="BX19" s="418"/>
      <c r="BY19" s="418"/>
      <c r="BZ19" s="418"/>
      <c r="CA19" s="418"/>
      <c r="CB19" s="418"/>
      <c r="CC19" s="419"/>
      <c r="CD19" s="181"/>
      <c r="CE19" s="531"/>
      <c r="CF19" s="531"/>
      <c r="CG19" s="531"/>
      <c r="CH19" s="531"/>
      <c r="CI19" s="531"/>
      <c r="CJ19" s="531"/>
      <c r="CK19" s="531"/>
      <c r="CL19" s="531"/>
      <c r="CM19" s="531"/>
      <c r="CN19" s="531"/>
      <c r="CO19" s="531"/>
      <c r="CP19" s="531"/>
      <c r="CQ19" s="531"/>
      <c r="CR19" s="531"/>
      <c r="CS19" s="532"/>
      <c r="CT19" s="414"/>
      <c r="CU19" s="415"/>
      <c r="CV19" s="415"/>
      <c r="CW19" s="415"/>
      <c r="CX19" s="415"/>
      <c r="CY19" s="415"/>
      <c r="CZ19" s="415"/>
      <c r="DA19" s="416"/>
      <c r="DB19" s="414"/>
      <c r="DC19" s="415"/>
      <c r="DD19" s="415"/>
      <c r="DE19" s="415"/>
      <c r="DF19" s="415"/>
      <c r="DG19" s="415"/>
      <c r="DH19" s="415"/>
      <c r="DI19" s="416"/>
    </row>
    <row r="20" spans="1:113" ht="18.75" customHeight="1" thickBot="1" x14ac:dyDescent="0.25">
      <c r="A20" s="172"/>
      <c r="B20" s="539" t="s">
        <v>157</v>
      </c>
      <c r="C20" s="460"/>
      <c r="D20" s="460"/>
      <c r="E20" s="540"/>
      <c r="F20" s="540"/>
      <c r="G20" s="540"/>
      <c r="H20" s="540"/>
      <c r="I20" s="540"/>
      <c r="J20" s="540"/>
      <c r="K20" s="540"/>
      <c r="L20" s="548">
        <v>192015</v>
      </c>
      <c r="M20" s="548"/>
      <c r="N20" s="548"/>
      <c r="O20" s="548"/>
      <c r="P20" s="548"/>
      <c r="Q20" s="548"/>
      <c r="R20" s="549"/>
      <c r="S20" s="549"/>
      <c r="T20" s="549"/>
      <c r="U20" s="549"/>
      <c r="V20" s="550"/>
      <c r="W20" s="435"/>
      <c r="X20" s="436"/>
      <c r="Y20" s="436"/>
      <c r="Z20" s="436"/>
      <c r="AA20" s="436"/>
      <c r="AB20" s="436"/>
      <c r="AC20" s="551"/>
      <c r="AD20" s="551"/>
      <c r="AE20" s="551"/>
      <c r="AF20" s="551"/>
      <c r="AG20" s="551"/>
      <c r="AH20" s="551"/>
      <c r="AI20" s="551"/>
      <c r="AJ20" s="551"/>
      <c r="AK20" s="551"/>
      <c r="AL20" s="552"/>
      <c r="AM20" s="553"/>
      <c r="AN20" s="472"/>
      <c r="AO20" s="472"/>
      <c r="AP20" s="472"/>
      <c r="AQ20" s="472"/>
      <c r="AR20" s="472"/>
      <c r="AS20" s="472"/>
      <c r="AT20" s="473"/>
      <c r="AU20" s="554"/>
      <c r="AV20" s="555"/>
      <c r="AW20" s="555"/>
      <c r="AX20" s="556"/>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81"/>
      <c r="CE20" s="531"/>
      <c r="CF20" s="531"/>
      <c r="CG20" s="531"/>
      <c r="CH20" s="531"/>
      <c r="CI20" s="531"/>
      <c r="CJ20" s="531"/>
      <c r="CK20" s="531"/>
      <c r="CL20" s="531"/>
      <c r="CM20" s="531"/>
      <c r="CN20" s="531"/>
      <c r="CO20" s="531"/>
      <c r="CP20" s="531"/>
      <c r="CQ20" s="531"/>
      <c r="CR20" s="531"/>
      <c r="CS20" s="532"/>
      <c r="CT20" s="414"/>
      <c r="CU20" s="415"/>
      <c r="CV20" s="415"/>
      <c r="CW20" s="415"/>
      <c r="CX20" s="415"/>
      <c r="CY20" s="415"/>
      <c r="CZ20" s="415"/>
      <c r="DA20" s="416"/>
      <c r="DB20" s="414"/>
      <c r="DC20" s="415"/>
      <c r="DD20" s="415"/>
      <c r="DE20" s="415"/>
      <c r="DF20" s="415"/>
      <c r="DG20" s="415"/>
      <c r="DH20" s="415"/>
      <c r="DI20" s="416"/>
    </row>
    <row r="21" spans="1:113" ht="18.75" customHeight="1" thickBot="1" x14ac:dyDescent="0.25">
      <c r="A21" s="172"/>
      <c r="B21" s="557" t="s">
        <v>158</v>
      </c>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58"/>
      <c r="AU21" s="558"/>
      <c r="AV21" s="558"/>
      <c r="AW21" s="558"/>
      <c r="AX21" s="559"/>
      <c r="AY21" s="533"/>
      <c r="AZ21" s="534"/>
      <c r="BA21" s="534"/>
      <c r="BB21" s="534"/>
      <c r="BC21" s="534"/>
      <c r="BD21" s="534"/>
      <c r="BE21" s="534"/>
      <c r="BF21" s="534"/>
      <c r="BG21" s="534"/>
      <c r="BH21" s="534"/>
      <c r="BI21" s="534"/>
      <c r="BJ21" s="534"/>
      <c r="BK21" s="534"/>
      <c r="BL21" s="534"/>
      <c r="BM21" s="535"/>
      <c r="BN21" s="536"/>
      <c r="BO21" s="537"/>
      <c r="BP21" s="537"/>
      <c r="BQ21" s="537"/>
      <c r="BR21" s="537"/>
      <c r="BS21" s="537"/>
      <c r="BT21" s="537"/>
      <c r="BU21" s="538"/>
      <c r="BV21" s="536"/>
      <c r="BW21" s="537"/>
      <c r="BX21" s="537"/>
      <c r="BY21" s="537"/>
      <c r="BZ21" s="537"/>
      <c r="CA21" s="537"/>
      <c r="CB21" s="537"/>
      <c r="CC21" s="538"/>
      <c r="CD21" s="181"/>
      <c r="CE21" s="531"/>
      <c r="CF21" s="531"/>
      <c r="CG21" s="531"/>
      <c r="CH21" s="531"/>
      <c r="CI21" s="531"/>
      <c r="CJ21" s="531"/>
      <c r="CK21" s="531"/>
      <c r="CL21" s="531"/>
      <c r="CM21" s="531"/>
      <c r="CN21" s="531"/>
      <c r="CO21" s="531"/>
      <c r="CP21" s="531"/>
      <c r="CQ21" s="531"/>
      <c r="CR21" s="531"/>
      <c r="CS21" s="532"/>
      <c r="CT21" s="414"/>
      <c r="CU21" s="415"/>
      <c r="CV21" s="415"/>
      <c r="CW21" s="415"/>
      <c r="CX21" s="415"/>
      <c r="CY21" s="415"/>
      <c r="CZ21" s="415"/>
      <c r="DA21" s="416"/>
      <c r="DB21" s="414"/>
      <c r="DC21" s="415"/>
      <c r="DD21" s="415"/>
      <c r="DE21" s="415"/>
      <c r="DF21" s="415"/>
      <c r="DG21" s="415"/>
      <c r="DH21" s="415"/>
      <c r="DI21" s="416"/>
    </row>
    <row r="22" spans="1:113" ht="18.75" customHeight="1" x14ac:dyDescent="0.2">
      <c r="A22" s="172"/>
      <c r="B22" s="587" t="s">
        <v>159</v>
      </c>
      <c r="C22" s="561"/>
      <c r="D22" s="562"/>
      <c r="E22" s="429" t="s">
        <v>1</v>
      </c>
      <c r="F22" s="434"/>
      <c r="G22" s="434"/>
      <c r="H22" s="434"/>
      <c r="I22" s="434"/>
      <c r="J22" s="434"/>
      <c r="K22" s="424"/>
      <c r="L22" s="429" t="s">
        <v>160</v>
      </c>
      <c r="M22" s="434"/>
      <c r="N22" s="434"/>
      <c r="O22" s="434"/>
      <c r="P22" s="424"/>
      <c r="Q22" s="592" t="s">
        <v>161</v>
      </c>
      <c r="R22" s="593"/>
      <c r="S22" s="593"/>
      <c r="T22" s="593"/>
      <c r="U22" s="593"/>
      <c r="V22" s="594"/>
      <c r="W22" s="560" t="s">
        <v>162</v>
      </c>
      <c r="X22" s="561"/>
      <c r="Y22" s="562"/>
      <c r="Z22" s="429" t="s">
        <v>1</v>
      </c>
      <c r="AA22" s="434"/>
      <c r="AB22" s="434"/>
      <c r="AC22" s="434"/>
      <c r="AD22" s="434"/>
      <c r="AE22" s="434"/>
      <c r="AF22" s="434"/>
      <c r="AG22" s="424"/>
      <c r="AH22" s="598" t="s">
        <v>163</v>
      </c>
      <c r="AI22" s="434"/>
      <c r="AJ22" s="434"/>
      <c r="AK22" s="434"/>
      <c r="AL22" s="424"/>
      <c r="AM22" s="598" t="s">
        <v>164</v>
      </c>
      <c r="AN22" s="599"/>
      <c r="AO22" s="599"/>
      <c r="AP22" s="599"/>
      <c r="AQ22" s="599"/>
      <c r="AR22" s="600"/>
      <c r="AS22" s="592" t="s">
        <v>161</v>
      </c>
      <c r="AT22" s="593"/>
      <c r="AU22" s="593"/>
      <c r="AV22" s="593"/>
      <c r="AW22" s="593"/>
      <c r="AX22" s="604"/>
      <c r="AY22" s="377" t="s">
        <v>165</v>
      </c>
      <c r="AZ22" s="378"/>
      <c r="BA22" s="378"/>
      <c r="BB22" s="378"/>
      <c r="BC22" s="378"/>
      <c r="BD22" s="378"/>
      <c r="BE22" s="378"/>
      <c r="BF22" s="378"/>
      <c r="BG22" s="378"/>
      <c r="BH22" s="378"/>
      <c r="BI22" s="378"/>
      <c r="BJ22" s="378"/>
      <c r="BK22" s="378"/>
      <c r="BL22" s="378"/>
      <c r="BM22" s="379"/>
      <c r="BN22" s="380">
        <v>93791889</v>
      </c>
      <c r="BO22" s="381"/>
      <c r="BP22" s="381"/>
      <c r="BQ22" s="381"/>
      <c r="BR22" s="381"/>
      <c r="BS22" s="381"/>
      <c r="BT22" s="381"/>
      <c r="BU22" s="382"/>
      <c r="BV22" s="380">
        <v>87458168</v>
      </c>
      <c r="BW22" s="381"/>
      <c r="BX22" s="381"/>
      <c r="BY22" s="381"/>
      <c r="BZ22" s="381"/>
      <c r="CA22" s="381"/>
      <c r="CB22" s="381"/>
      <c r="CC22" s="382"/>
      <c r="CD22" s="181"/>
      <c r="CE22" s="531"/>
      <c r="CF22" s="531"/>
      <c r="CG22" s="531"/>
      <c r="CH22" s="531"/>
      <c r="CI22" s="531"/>
      <c r="CJ22" s="531"/>
      <c r="CK22" s="531"/>
      <c r="CL22" s="531"/>
      <c r="CM22" s="531"/>
      <c r="CN22" s="531"/>
      <c r="CO22" s="531"/>
      <c r="CP22" s="531"/>
      <c r="CQ22" s="531"/>
      <c r="CR22" s="531"/>
      <c r="CS22" s="532"/>
      <c r="CT22" s="414"/>
      <c r="CU22" s="415"/>
      <c r="CV22" s="415"/>
      <c r="CW22" s="415"/>
      <c r="CX22" s="415"/>
      <c r="CY22" s="415"/>
      <c r="CZ22" s="415"/>
      <c r="DA22" s="416"/>
      <c r="DB22" s="414"/>
      <c r="DC22" s="415"/>
      <c r="DD22" s="415"/>
      <c r="DE22" s="415"/>
      <c r="DF22" s="415"/>
      <c r="DG22" s="415"/>
      <c r="DH22" s="415"/>
      <c r="DI22" s="416"/>
    </row>
    <row r="23" spans="1:113" ht="18.75" customHeight="1" x14ac:dyDescent="0.2">
      <c r="A23" s="172"/>
      <c r="B23" s="588"/>
      <c r="C23" s="564"/>
      <c r="D23" s="565"/>
      <c r="E23" s="403"/>
      <c r="F23" s="408"/>
      <c r="G23" s="408"/>
      <c r="H23" s="408"/>
      <c r="I23" s="408"/>
      <c r="J23" s="408"/>
      <c r="K23" s="397"/>
      <c r="L23" s="403"/>
      <c r="M23" s="408"/>
      <c r="N23" s="408"/>
      <c r="O23" s="408"/>
      <c r="P23" s="397"/>
      <c r="Q23" s="595"/>
      <c r="R23" s="596"/>
      <c r="S23" s="596"/>
      <c r="T23" s="596"/>
      <c r="U23" s="596"/>
      <c r="V23" s="597"/>
      <c r="W23" s="563"/>
      <c r="X23" s="564"/>
      <c r="Y23" s="565"/>
      <c r="Z23" s="403"/>
      <c r="AA23" s="408"/>
      <c r="AB23" s="408"/>
      <c r="AC23" s="408"/>
      <c r="AD23" s="408"/>
      <c r="AE23" s="408"/>
      <c r="AF23" s="408"/>
      <c r="AG23" s="397"/>
      <c r="AH23" s="403"/>
      <c r="AI23" s="408"/>
      <c r="AJ23" s="408"/>
      <c r="AK23" s="408"/>
      <c r="AL23" s="397"/>
      <c r="AM23" s="601"/>
      <c r="AN23" s="602"/>
      <c r="AO23" s="602"/>
      <c r="AP23" s="602"/>
      <c r="AQ23" s="602"/>
      <c r="AR23" s="603"/>
      <c r="AS23" s="595"/>
      <c r="AT23" s="596"/>
      <c r="AU23" s="596"/>
      <c r="AV23" s="596"/>
      <c r="AW23" s="596"/>
      <c r="AX23" s="605"/>
      <c r="AY23" s="451" t="s">
        <v>166</v>
      </c>
      <c r="AZ23" s="452"/>
      <c r="BA23" s="452"/>
      <c r="BB23" s="452"/>
      <c r="BC23" s="452"/>
      <c r="BD23" s="452"/>
      <c r="BE23" s="452"/>
      <c r="BF23" s="452"/>
      <c r="BG23" s="452"/>
      <c r="BH23" s="452"/>
      <c r="BI23" s="452"/>
      <c r="BJ23" s="452"/>
      <c r="BK23" s="452"/>
      <c r="BL23" s="452"/>
      <c r="BM23" s="453"/>
      <c r="BN23" s="417">
        <v>62713064</v>
      </c>
      <c r="BO23" s="418"/>
      <c r="BP23" s="418"/>
      <c r="BQ23" s="418"/>
      <c r="BR23" s="418"/>
      <c r="BS23" s="418"/>
      <c r="BT23" s="418"/>
      <c r="BU23" s="419"/>
      <c r="BV23" s="417">
        <v>58442384</v>
      </c>
      <c r="BW23" s="418"/>
      <c r="BX23" s="418"/>
      <c r="BY23" s="418"/>
      <c r="BZ23" s="418"/>
      <c r="CA23" s="418"/>
      <c r="CB23" s="418"/>
      <c r="CC23" s="419"/>
      <c r="CD23" s="181"/>
      <c r="CE23" s="531"/>
      <c r="CF23" s="531"/>
      <c r="CG23" s="531"/>
      <c r="CH23" s="531"/>
      <c r="CI23" s="531"/>
      <c r="CJ23" s="531"/>
      <c r="CK23" s="531"/>
      <c r="CL23" s="531"/>
      <c r="CM23" s="531"/>
      <c r="CN23" s="531"/>
      <c r="CO23" s="531"/>
      <c r="CP23" s="531"/>
      <c r="CQ23" s="531"/>
      <c r="CR23" s="531"/>
      <c r="CS23" s="532"/>
      <c r="CT23" s="414"/>
      <c r="CU23" s="415"/>
      <c r="CV23" s="415"/>
      <c r="CW23" s="415"/>
      <c r="CX23" s="415"/>
      <c r="CY23" s="415"/>
      <c r="CZ23" s="415"/>
      <c r="DA23" s="416"/>
      <c r="DB23" s="414"/>
      <c r="DC23" s="415"/>
      <c r="DD23" s="415"/>
      <c r="DE23" s="415"/>
      <c r="DF23" s="415"/>
      <c r="DG23" s="415"/>
      <c r="DH23" s="415"/>
      <c r="DI23" s="416"/>
    </row>
    <row r="24" spans="1:113" ht="18.75" customHeight="1" thickBot="1" x14ac:dyDescent="0.25">
      <c r="A24" s="172"/>
      <c r="B24" s="588"/>
      <c r="C24" s="564"/>
      <c r="D24" s="565"/>
      <c r="E24" s="467" t="s">
        <v>167</v>
      </c>
      <c r="F24" s="447"/>
      <c r="G24" s="447"/>
      <c r="H24" s="447"/>
      <c r="I24" s="447"/>
      <c r="J24" s="447"/>
      <c r="K24" s="448"/>
      <c r="L24" s="468">
        <v>1</v>
      </c>
      <c r="M24" s="469"/>
      <c r="N24" s="469"/>
      <c r="O24" s="469"/>
      <c r="P24" s="511"/>
      <c r="Q24" s="468">
        <v>10600</v>
      </c>
      <c r="R24" s="469"/>
      <c r="S24" s="469"/>
      <c r="T24" s="469"/>
      <c r="U24" s="469"/>
      <c r="V24" s="511"/>
      <c r="W24" s="563"/>
      <c r="X24" s="564"/>
      <c r="Y24" s="565"/>
      <c r="Z24" s="467" t="s">
        <v>168</v>
      </c>
      <c r="AA24" s="447"/>
      <c r="AB24" s="447"/>
      <c r="AC24" s="447"/>
      <c r="AD24" s="447"/>
      <c r="AE24" s="447"/>
      <c r="AF24" s="447"/>
      <c r="AG24" s="448"/>
      <c r="AH24" s="468">
        <v>2096</v>
      </c>
      <c r="AI24" s="469"/>
      <c r="AJ24" s="469"/>
      <c r="AK24" s="469"/>
      <c r="AL24" s="511"/>
      <c r="AM24" s="468">
        <v>6633840</v>
      </c>
      <c r="AN24" s="469"/>
      <c r="AO24" s="469"/>
      <c r="AP24" s="469"/>
      <c r="AQ24" s="469"/>
      <c r="AR24" s="511"/>
      <c r="AS24" s="468">
        <v>3165</v>
      </c>
      <c r="AT24" s="469"/>
      <c r="AU24" s="469"/>
      <c r="AV24" s="469"/>
      <c r="AW24" s="469"/>
      <c r="AX24" s="470"/>
      <c r="AY24" s="533" t="s">
        <v>169</v>
      </c>
      <c r="AZ24" s="534"/>
      <c r="BA24" s="534"/>
      <c r="BB24" s="534"/>
      <c r="BC24" s="534"/>
      <c r="BD24" s="534"/>
      <c r="BE24" s="534"/>
      <c r="BF24" s="534"/>
      <c r="BG24" s="534"/>
      <c r="BH24" s="534"/>
      <c r="BI24" s="534"/>
      <c r="BJ24" s="534"/>
      <c r="BK24" s="534"/>
      <c r="BL24" s="534"/>
      <c r="BM24" s="535"/>
      <c r="BN24" s="417">
        <v>61349711</v>
      </c>
      <c r="BO24" s="418"/>
      <c r="BP24" s="418"/>
      <c r="BQ24" s="418"/>
      <c r="BR24" s="418"/>
      <c r="BS24" s="418"/>
      <c r="BT24" s="418"/>
      <c r="BU24" s="419"/>
      <c r="BV24" s="417">
        <v>56511514</v>
      </c>
      <c r="BW24" s="418"/>
      <c r="BX24" s="418"/>
      <c r="BY24" s="418"/>
      <c r="BZ24" s="418"/>
      <c r="CA24" s="418"/>
      <c r="CB24" s="418"/>
      <c r="CC24" s="419"/>
      <c r="CD24" s="181"/>
      <c r="CE24" s="531"/>
      <c r="CF24" s="531"/>
      <c r="CG24" s="531"/>
      <c r="CH24" s="531"/>
      <c r="CI24" s="531"/>
      <c r="CJ24" s="531"/>
      <c r="CK24" s="531"/>
      <c r="CL24" s="531"/>
      <c r="CM24" s="531"/>
      <c r="CN24" s="531"/>
      <c r="CO24" s="531"/>
      <c r="CP24" s="531"/>
      <c r="CQ24" s="531"/>
      <c r="CR24" s="531"/>
      <c r="CS24" s="532"/>
      <c r="CT24" s="414"/>
      <c r="CU24" s="415"/>
      <c r="CV24" s="415"/>
      <c r="CW24" s="415"/>
      <c r="CX24" s="415"/>
      <c r="CY24" s="415"/>
      <c r="CZ24" s="415"/>
      <c r="DA24" s="416"/>
      <c r="DB24" s="414"/>
      <c r="DC24" s="415"/>
      <c r="DD24" s="415"/>
      <c r="DE24" s="415"/>
      <c r="DF24" s="415"/>
      <c r="DG24" s="415"/>
      <c r="DH24" s="415"/>
      <c r="DI24" s="416"/>
    </row>
    <row r="25" spans="1:113" ht="18.75" customHeight="1" x14ac:dyDescent="0.2">
      <c r="A25" s="172"/>
      <c r="B25" s="588"/>
      <c r="C25" s="564"/>
      <c r="D25" s="565"/>
      <c r="E25" s="467" t="s">
        <v>170</v>
      </c>
      <c r="F25" s="447"/>
      <c r="G25" s="447"/>
      <c r="H25" s="447"/>
      <c r="I25" s="447"/>
      <c r="J25" s="447"/>
      <c r="K25" s="448"/>
      <c r="L25" s="468">
        <v>2</v>
      </c>
      <c r="M25" s="469"/>
      <c r="N25" s="469"/>
      <c r="O25" s="469"/>
      <c r="P25" s="511"/>
      <c r="Q25" s="468">
        <v>9000</v>
      </c>
      <c r="R25" s="469"/>
      <c r="S25" s="469"/>
      <c r="T25" s="469"/>
      <c r="U25" s="469"/>
      <c r="V25" s="511"/>
      <c r="W25" s="563"/>
      <c r="X25" s="564"/>
      <c r="Y25" s="565"/>
      <c r="Z25" s="467" t="s">
        <v>171</v>
      </c>
      <c r="AA25" s="447"/>
      <c r="AB25" s="447"/>
      <c r="AC25" s="447"/>
      <c r="AD25" s="447"/>
      <c r="AE25" s="447"/>
      <c r="AF25" s="447"/>
      <c r="AG25" s="448"/>
      <c r="AH25" s="468" t="s">
        <v>172</v>
      </c>
      <c r="AI25" s="469"/>
      <c r="AJ25" s="469"/>
      <c r="AK25" s="469"/>
      <c r="AL25" s="511"/>
      <c r="AM25" s="468" t="s">
        <v>127</v>
      </c>
      <c r="AN25" s="469"/>
      <c r="AO25" s="469"/>
      <c r="AP25" s="469"/>
      <c r="AQ25" s="469"/>
      <c r="AR25" s="511"/>
      <c r="AS25" s="468" t="s">
        <v>126</v>
      </c>
      <c r="AT25" s="469"/>
      <c r="AU25" s="469"/>
      <c r="AV25" s="469"/>
      <c r="AW25" s="469"/>
      <c r="AX25" s="470"/>
      <c r="AY25" s="377" t="s">
        <v>173</v>
      </c>
      <c r="AZ25" s="378"/>
      <c r="BA25" s="378"/>
      <c r="BB25" s="378"/>
      <c r="BC25" s="378"/>
      <c r="BD25" s="378"/>
      <c r="BE25" s="378"/>
      <c r="BF25" s="378"/>
      <c r="BG25" s="378"/>
      <c r="BH25" s="378"/>
      <c r="BI25" s="378"/>
      <c r="BJ25" s="378"/>
      <c r="BK25" s="378"/>
      <c r="BL25" s="378"/>
      <c r="BM25" s="379"/>
      <c r="BN25" s="380">
        <v>33373026</v>
      </c>
      <c r="BO25" s="381"/>
      <c r="BP25" s="381"/>
      <c r="BQ25" s="381"/>
      <c r="BR25" s="381"/>
      <c r="BS25" s="381"/>
      <c r="BT25" s="381"/>
      <c r="BU25" s="382"/>
      <c r="BV25" s="380">
        <v>50482402</v>
      </c>
      <c r="BW25" s="381"/>
      <c r="BX25" s="381"/>
      <c r="BY25" s="381"/>
      <c r="BZ25" s="381"/>
      <c r="CA25" s="381"/>
      <c r="CB25" s="381"/>
      <c r="CC25" s="382"/>
      <c r="CD25" s="181"/>
      <c r="CE25" s="531"/>
      <c r="CF25" s="531"/>
      <c r="CG25" s="531"/>
      <c r="CH25" s="531"/>
      <c r="CI25" s="531"/>
      <c r="CJ25" s="531"/>
      <c r="CK25" s="531"/>
      <c r="CL25" s="531"/>
      <c r="CM25" s="531"/>
      <c r="CN25" s="531"/>
      <c r="CO25" s="531"/>
      <c r="CP25" s="531"/>
      <c r="CQ25" s="531"/>
      <c r="CR25" s="531"/>
      <c r="CS25" s="532"/>
      <c r="CT25" s="414"/>
      <c r="CU25" s="415"/>
      <c r="CV25" s="415"/>
      <c r="CW25" s="415"/>
      <c r="CX25" s="415"/>
      <c r="CY25" s="415"/>
      <c r="CZ25" s="415"/>
      <c r="DA25" s="416"/>
      <c r="DB25" s="414"/>
      <c r="DC25" s="415"/>
      <c r="DD25" s="415"/>
      <c r="DE25" s="415"/>
      <c r="DF25" s="415"/>
      <c r="DG25" s="415"/>
      <c r="DH25" s="415"/>
      <c r="DI25" s="416"/>
    </row>
    <row r="26" spans="1:113" ht="18.75" customHeight="1" x14ac:dyDescent="0.2">
      <c r="A26" s="172"/>
      <c r="B26" s="588"/>
      <c r="C26" s="564"/>
      <c r="D26" s="565"/>
      <c r="E26" s="467" t="s">
        <v>174</v>
      </c>
      <c r="F26" s="447"/>
      <c r="G26" s="447"/>
      <c r="H26" s="447"/>
      <c r="I26" s="447"/>
      <c r="J26" s="447"/>
      <c r="K26" s="448"/>
      <c r="L26" s="468">
        <v>1</v>
      </c>
      <c r="M26" s="469"/>
      <c r="N26" s="469"/>
      <c r="O26" s="469"/>
      <c r="P26" s="511"/>
      <c r="Q26" s="468">
        <v>8200</v>
      </c>
      <c r="R26" s="469"/>
      <c r="S26" s="469"/>
      <c r="T26" s="469"/>
      <c r="U26" s="469"/>
      <c r="V26" s="511"/>
      <c r="W26" s="563"/>
      <c r="X26" s="564"/>
      <c r="Y26" s="565"/>
      <c r="Z26" s="467" t="s">
        <v>175</v>
      </c>
      <c r="AA26" s="569"/>
      <c r="AB26" s="569"/>
      <c r="AC26" s="569"/>
      <c r="AD26" s="569"/>
      <c r="AE26" s="569"/>
      <c r="AF26" s="569"/>
      <c r="AG26" s="570"/>
      <c r="AH26" s="468">
        <v>197</v>
      </c>
      <c r="AI26" s="469"/>
      <c r="AJ26" s="469"/>
      <c r="AK26" s="469"/>
      <c r="AL26" s="511"/>
      <c r="AM26" s="468">
        <v>634734</v>
      </c>
      <c r="AN26" s="469"/>
      <c r="AO26" s="469"/>
      <c r="AP26" s="469"/>
      <c r="AQ26" s="469"/>
      <c r="AR26" s="511"/>
      <c r="AS26" s="468">
        <v>3222</v>
      </c>
      <c r="AT26" s="469"/>
      <c r="AU26" s="469"/>
      <c r="AV26" s="469"/>
      <c r="AW26" s="469"/>
      <c r="AX26" s="470"/>
      <c r="AY26" s="420" t="s">
        <v>176</v>
      </c>
      <c r="AZ26" s="421"/>
      <c r="BA26" s="421"/>
      <c r="BB26" s="421"/>
      <c r="BC26" s="421"/>
      <c r="BD26" s="421"/>
      <c r="BE26" s="421"/>
      <c r="BF26" s="421"/>
      <c r="BG26" s="421"/>
      <c r="BH26" s="421"/>
      <c r="BI26" s="421"/>
      <c r="BJ26" s="421"/>
      <c r="BK26" s="421"/>
      <c r="BL26" s="421"/>
      <c r="BM26" s="422"/>
      <c r="BN26" s="417">
        <v>30000</v>
      </c>
      <c r="BO26" s="418"/>
      <c r="BP26" s="418"/>
      <c r="BQ26" s="418"/>
      <c r="BR26" s="418"/>
      <c r="BS26" s="418"/>
      <c r="BT26" s="418"/>
      <c r="BU26" s="419"/>
      <c r="BV26" s="417">
        <v>20000</v>
      </c>
      <c r="BW26" s="418"/>
      <c r="BX26" s="418"/>
      <c r="BY26" s="418"/>
      <c r="BZ26" s="418"/>
      <c r="CA26" s="418"/>
      <c r="CB26" s="418"/>
      <c r="CC26" s="419"/>
      <c r="CD26" s="181"/>
      <c r="CE26" s="531"/>
      <c r="CF26" s="531"/>
      <c r="CG26" s="531"/>
      <c r="CH26" s="531"/>
      <c r="CI26" s="531"/>
      <c r="CJ26" s="531"/>
      <c r="CK26" s="531"/>
      <c r="CL26" s="531"/>
      <c r="CM26" s="531"/>
      <c r="CN26" s="531"/>
      <c r="CO26" s="531"/>
      <c r="CP26" s="531"/>
      <c r="CQ26" s="531"/>
      <c r="CR26" s="531"/>
      <c r="CS26" s="532"/>
      <c r="CT26" s="414"/>
      <c r="CU26" s="415"/>
      <c r="CV26" s="415"/>
      <c r="CW26" s="415"/>
      <c r="CX26" s="415"/>
      <c r="CY26" s="415"/>
      <c r="CZ26" s="415"/>
      <c r="DA26" s="416"/>
      <c r="DB26" s="414"/>
      <c r="DC26" s="415"/>
      <c r="DD26" s="415"/>
      <c r="DE26" s="415"/>
      <c r="DF26" s="415"/>
      <c r="DG26" s="415"/>
      <c r="DH26" s="415"/>
      <c r="DI26" s="416"/>
    </row>
    <row r="27" spans="1:113" ht="18.75" customHeight="1" thickBot="1" x14ac:dyDescent="0.25">
      <c r="A27" s="172"/>
      <c r="B27" s="588"/>
      <c r="C27" s="564"/>
      <c r="D27" s="565"/>
      <c r="E27" s="467" t="s">
        <v>177</v>
      </c>
      <c r="F27" s="447"/>
      <c r="G27" s="447"/>
      <c r="H27" s="447"/>
      <c r="I27" s="447"/>
      <c r="J27" s="447"/>
      <c r="K27" s="448"/>
      <c r="L27" s="468">
        <v>1</v>
      </c>
      <c r="M27" s="469"/>
      <c r="N27" s="469"/>
      <c r="O27" s="469"/>
      <c r="P27" s="511"/>
      <c r="Q27" s="468">
        <v>6400</v>
      </c>
      <c r="R27" s="469"/>
      <c r="S27" s="469"/>
      <c r="T27" s="469"/>
      <c r="U27" s="469"/>
      <c r="V27" s="511"/>
      <c r="W27" s="563"/>
      <c r="X27" s="564"/>
      <c r="Y27" s="565"/>
      <c r="Z27" s="467" t="s">
        <v>178</v>
      </c>
      <c r="AA27" s="447"/>
      <c r="AB27" s="447"/>
      <c r="AC27" s="447"/>
      <c r="AD27" s="447"/>
      <c r="AE27" s="447"/>
      <c r="AF27" s="447"/>
      <c r="AG27" s="448"/>
      <c r="AH27" s="468">
        <v>5</v>
      </c>
      <c r="AI27" s="469"/>
      <c r="AJ27" s="469"/>
      <c r="AK27" s="469"/>
      <c r="AL27" s="511"/>
      <c r="AM27" s="468">
        <v>21165</v>
      </c>
      <c r="AN27" s="469"/>
      <c r="AO27" s="469"/>
      <c r="AP27" s="469"/>
      <c r="AQ27" s="469"/>
      <c r="AR27" s="511"/>
      <c r="AS27" s="468">
        <v>4233</v>
      </c>
      <c r="AT27" s="469"/>
      <c r="AU27" s="469"/>
      <c r="AV27" s="469"/>
      <c r="AW27" s="469"/>
      <c r="AX27" s="470"/>
      <c r="AY27" s="512" t="s">
        <v>179</v>
      </c>
      <c r="AZ27" s="513"/>
      <c r="BA27" s="513"/>
      <c r="BB27" s="513"/>
      <c r="BC27" s="513"/>
      <c r="BD27" s="513"/>
      <c r="BE27" s="513"/>
      <c r="BF27" s="513"/>
      <c r="BG27" s="513"/>
      <c r="BH27" s="513"/>
      <c r="BI27" s="513"/>
      <c r="BJ27" s="513"/>
      <c r="BK27" s="513"/>
      <c r="BL27" s="513"/>
      <c r="BM27" s="514"/>
      <c r="BN27" s="536">
        <v>500000</v>
      </c>
      <c r="BO27" s="537"/>
      <c r="BP27" s="537"/>
      <c r="BQ27" s="537"/>
      <c r="BR27" s="537"/>
      <c r="BS27" s="537"/>
      <c r="BT27" s="537"/>
      <c r="BU27" s="538"/>
      <c r="BV27" s="536">
        <v>500000</v>
      </c>
      <c r="BW27" s="537"/>
      <c r="BX27" s="537"/>
      <c r="BY27" s="537"/>
      <c r="BZ27" s="537"/>
      <c r="CA27" s="537"/>
      <c r="CB27" s="537"/>
      <c r="CC27" s="538"/>
      <c r="CD27" s="175"/>
      <c r="CE27" s="531"/>
      <c r="CF27" s="531"/>
      <c r="CG27" s="531"/>
      <c r="CH27" s="531"/>
      <c r="CI27" s="531"/>
      <c r="CJ27" s="531"/>
      <c r="CK27" s="531"/>
      <c r="CL27" s="531"/>
      <c r="CM27" s="531"/>
      <c r="CN27" s="531"/>
      <c r="CO27" s="531"/>
      <c r="CP27" s="531"/>
      <c r="CQ27" s="531"/>
      <c r="CR27" s="531"/>
      <c r="CS27" s="532"/>
      <c r="CT27" s="414"/>
      <c r="CU27" s="415"/>
      <c r="CV27" s="415"/>
      <c r="CW27" s="415"/>
      <c r="CX27" s="415"/>
      <c r="CY27" s="415"/>
      <c r="CZ27" s="415"/>
      <c r="DA27" s="416"/>
      <c r="DB27" s="414"/>
      <c r="DC27" s="415"/>
      <c r="DD27" s="415"/>
      <c r="DE27" s="415"/>
      <c r="DF27" s="415"/>
      <c r="DG27" s="415"/>
      <c r="DH27" s="415"/>
      <c r="DI27" s="416"/>
    </row>
    <row r="28" spans="1:113" ht="18.75" customHeight="1" x14ac:dyDescent="0.2">
      <c r="A28" s="172"/>
      <c r="B28" s="588"/>
      <c r="C28" s="564"/>
      <c r="D28" s="565"/>
      <c r="E28" s="467" t="s">
        <v>180</v>
      </c>
      <c r="F28" s="447"/>
      <c r="G28" s="447"/>
      <c r="H28" s="447"/>
      <c r="I28" s="447"/>
      <c r="J28" s="447"/>
      <c r="K28" s="448"/>
      <c r="L28" s="468">
        <v>1</v>
      </c>
      <c r="M28" s="469"/>
      <c r="N28" s="469"/>
      <c r="O28" s="469"/>
      <c r="P28" s="511"/>
      <c r="Q28" s="468">
        <v>5800</v>
      </c>
      <c r="R28" s="469"/>
      <c r="S28" s="469"/>
      <c r="T28" s="469"/>
      <c r="U28" s="469"/>
      <c r="V28" s="511"/>
      <c r="W28" s="563"/>
      <c r="X28" s="564"/>
      <c r="Y28" s="565"/>
      <c r="Z28" s="467" t="s">
        <v>181</v>
      </c>
      <c r="AA28" s="447"/>
      <c r="AB28" s="447"/>
      <c r="AC28" s="447"/>
      <c r="AD28" s="447"/>
      <c r="AE28" s="447"/>
      <c r="AF28" s="447"/>
      <c r="AG28" s="448"/>
      <c r="AH28" s="468" t="s">
        <v>172</v>
      </c>
      <c r="AI28" s="469"/>
      <c r="AJ28" s="469"/>
      <c r="AK28" s="469"/>
      <c r="AL28" s="511"/>
      <c r="AM28" s="468" t="s">
        <v>172</v>
      </c>
      <c r="AN28" s="469"/>
      <c r="AO28" s="469"/>
      <c r="AP28" s="469"/>
      <c r="AQ28" s="469"/>
      <c r="AR28" s="511"/>
      <c r="AS28" s="468" t="s">
        <v>172</v>
      </c>
      <c r="AT28" s="469"/>
      <c r="AU28" s="469"/>
      <c r="AV28" s="469"/>
      <c r="AW28" s="469"/>
      <c r="AX28" s="470"/>
      <c r="AY28" s="571" t="s">
        <v>182</v>
      </c>
      <c r="AZ28" s="572"/>
      <c r="BA28" s="572"/>
      <c r="BB28" s="573"/>
      <c r="BC28" s="377" t="s">
        <v>47</v>
      </c>
      <c r="BD28" s="378"/>
      <c r="BE28" s="378"/>
      <c r="BF28" s="378"/>
      <c r="BG28" s="378"/>
      <c r="BH28" s="378"/>
      <c r="BI28" s="378"/>
      <c r="BJ28" s="378"/>
      <c r="BK28" s="378"/>
      <c r="BL28" s="378"/>
      <c r="BM28" s="379"/>
      <c r="BN28" s="380">
        <v>9285137</v>
      </c>
      <c r="BO28" s="381"/>
      <c r="BP28" s="381"/>
      <c r="BQ28" s="381"/>
      <c r="BR28" s="381"/>
      <c r="BS28" s="381"/>
      <c r="BT28" s="381"/>
      <c r="BU28" s="382"/>
      <c r="BV28" s="380">
        <v>9016059</v>
      </c>
      <c r="BW28" s="381"/>
      <c r="BX28" s="381"/>
      <c r="BY28" s="381"/>
      <c r="BZ28" s="381"/>
      <c r="CA28" s="381"/>
      <c r="CB28" s="381"/>
      <c r="CC28" s="382"/>
      <c r="CD28" s="181"/>
      <c r="CE28" s="531"/>
      <c r="CF28" s="531"/>
      <c r="CG28" s="531"/>
      <c r="CH28" s="531"/>
      <c r="CI28" s="531"/>
      <c r="CJ28" s="531"/>
      <c r="CK28" s="531"/>
      <c r="CL28" s="531"/>
      <c r="CM28" s="531"/>
      <c r="CN28" s="531"/>
      <c r="CO28" s="531"/>
      <c r="CP28" s="531"/>
      <c r="CQ28" s="531"/>
      <c r="CR28" s="531"/>
      <c r="CS28" s="532"/>
      <c r="CT28" s="414"/>
      <c r="CU28" s="415"/>
      <c r="CV28" s="415"/>
      <c r="CW28" s="415"/>
      <c r="CX28" s="415"/>
      <c r="CY28" s="415"/>
      <c r="CZ28" s="415"/>
      <c r="DA28" s="416"/>
      <c r="DB28" s="414"/>
      <c r="DC28" s="415"/>
      <c r="DD28" s="415"/>
      <c r="DE28" s="415"/>
      <c r="DF28" s="415"/>
      <c r="DG28" s="415"/>
      <c r="DH28" s="415"/>
      <c r="DI28" s="416"/>
    </row>
    <row r="29" spans="1:113" ht="18.75" customHeight="1" x14ac:dyDescent="0.2">
      <c r="A29" s="172"/>
      <c r="B29" s="588"/>
      <c r="C29" s="564"/>
      <c r="D29" s="565"/>
      <c r="E29" s="467" t="s">
        <v>183</v>
      </c>
      <c r="F29" s="447"/>
      <c r="G29" s="447"/>
      <c r="H29" s="447"/>
      <c r="I29" s="447"/>
      <c r="J29" s="447"/>
      <c r="K29" s="448"/>
      <c r="L29" s="468">
        <v>34</v>
      </c>
      <c r="M29" s="469"/>
      <c r="N29" s="469"/>
      <c r="O29" s="469"/>
      <c r="P29" s="511"/>
      <c r="Q29" s="468">
        <v>5500</v>
      </c>
      <c r="R29" s="469"/>
      <c r="S29" s="469"/>
      <c r="T29" s="469"/>
      <c r="U29" s="469"/>
      <c r="V29" s="511"/>
      <c r="W29" s="566"/>
      <c r="X29" s="567"/>
      <c r="Y29" s="568"/>
      <c r="Z29" s="467" t="s">
        <v>184</v>
      </c>
      <c r="AA29" s="447"/>
      <c r="AB29" s="447"/>
      <c r="AC29" s="447"/>
      <c r="AD29" s="447"/>
      <c r="AE29" s="447"/>
      <c r="AF29" s="447"/>
      <c r="AG29" s="448"/>
      <c r="AH29" s="468">
        <v>2101</v>
      </c>
      <c r="AI29" s="469"/>
      <c r="AJ29" s="469"/>
      <c r="AK29" s="469"/>
      <c r="AL29" s="511"/>
      <c r="AM29" s="468">
        <v>6655005</v>
      </c>
      <c r="AN29" s="469"/>
      <c r="AO29" s="469"/>
      <c r="AP29" s="469"/>
      <c r="AQ29" s="469"/>
      <c r="AR29" s="511"/>
      <c r="AS29" s="468">
        <v>3168</v>
      </c>
      <c r="AT29" s="469"/>
      <c r="AU29" s="469"/>
      <c r="AV29" s="469"/>
      <c r="AW29" s="469"/>
      <c r="AX29" s="470"/>
      <c r="AY29" s="574"/>
      <c r="AZ29" s="575"/>
      <c r="BA29" s="575"/>
      <c r="BB29" s="576"/>
      <c r="BC29" s="451" t="s">
        <v>185</v>
      </c>
      <c r="BD29" s="452"/>
      <c r="BE29" s="452"/>
      <c r="BF29" s="452"/>
      <c r="BG29" s="452"/>
      <c r="BH29" s="452"/>
      <c r="BI29" s="452"/>
      <c r="BJ29" s="452"/>
      <c r="BK29" s="452"/>
      <c r="BL29" s="452"/>
      <c r="BM29" s="453"/>
      <c r="BN29" s="417" t="s">
        <v>172</v>
      </c>
      <c r="BO29" s="418"/>
      <c r="BP29" s="418"/>
      <c r="BQ29" s="418"/>
      <c r="BR29" s="418"/>
      <c r="BS29" s="418"/>
      <c r="BT29" s="418"/>
      <c r="BU29" s="419"/>
      <c r="BV29" s="417" t="s">
        <v>126</v>
      </c>
      <c r="BW29" s="418"/>
      <c r="BX29" s="418"/>
      <c r="BY29" s="418"/>
      <c r="BZ29" s="418"/>
      <c r="CA29" s="418"/>
      <c r="CB29" s="418"/>
      <c r="CC29" s="419"/>
      <c r="CD29" s="175"/>
      <c r="CE29" s="531"/>
      <c r="CF29" s="531"/>
      <c r="CG29" s="531"/>
      <c r="CH29" s="531"/>
      <c r="CI29" s="531"/>
      <c r="CJ29" s="531"/>
      <c r="CK29" s="531"/>
      <c r="CL29" s="531"/>
      <c r="CM29" s="531"/>
      <c r="CN29" s="531"/>
      <c r="CO29" s="531"/>
      <c r="CP29" s="531"/>
      <c r="CQ29" s="531"/>
      <c r="CR29" s="531"/>
      <c r="CS29" s="532"/>
      <c r="CT29" s="414"/>
      <c r="CU29" s="415"/>
      <c r="CV29" s="415"/>
      <c r="CW29" s="415"/>
      <c r="CX29" s="415"/>
      <c r="CY29" s="415"/>
      <c r="CZ29" s="415"/>
      <c r="DA29" s="416"/>
      <c r="DB29" s="414"/>
      <c r="DC29" s="415"/>
      <c r="DD29" s="415"/>
      <c r="DE29" s="415"/>
      <c r="DF29" s="415"/>
      <c r="DG29" s="415"/>
      <c r="DH29" s="415"/>
      <c r="DI29" s="416"/>
    </row>
    <row r="30" spans="1:113" ht="18.75" customHeight="1" thickBot="1" x14ac:dyDescent="0.25">
      <c r="A30" s="172"/>
      <c r="B30" s="589"/>
      <c r="C30" s="590"/>
      <c r="D30" s="591"/>
      <c r="E30" s="471"/>
      <c r="F30" s="472"/>
      <c r="G30" s="472"/>
      <c r="H30" s="472"/>
      <c r="I30" s="472"/>
      <c r="J30" s="472"/>
      <c r="K30" s="473"/>
      <c r="L30" s="581"/>
      <c r="M30" s="582"/>
      <c r="N30" s="582"/>
      <c r="O30" s="582"/>
      <c r="P30" s="583"/>
      <c r="Q30" s="581"/>
      <c r="R30" s="582"/>
      <c r="S30" s="582"/>
      <c r="T30" s="582"/>
      <c r="U30" s="582"/>
      <c r="V30" s="583"/>
      <c r="W30" s="584" t="s">
        <v>186</v>
      </c>
      <c r="X30" s="585"/>
      <c r="Y30" s="585"/>
      <c r="Z30" s="585"/>
      <c r="AA30" s="585"/>
      <c r="AB30" s="585"/>
      <c r="AC30" s="585"/>
      <c r="AD30" s="585"/>
      <c r="AE30" s="585"/>
      <c r="AF30" s="585"/>
      <c r="AG30" s="586"/>
      <c r="AH30" s="544">
        <v>99.3</v>
      </c>
      <c r="AI30" s="545"/>
      <c r="AJ30" s="545"/>
      <c r="AK30" s="545"/>
      <c r="AL30" s="545"/>
      <c r="AM30" s="545"/>
      <c r="AN30" s="545"/>
      <c r="AO30" s="545"/>
      <c r="AP30" s="545"/>
      <c r="AQ30" s="545"/>
      <c r="AR30" s="545"/>
      <c r="AS30" s="545"/>
      <c r="AT30" s="545"/>
      <c r="AU30" s="545"/>
      <c r="AV30" s="545"/>
      <c r="AW30" s="545"/>
      <c r="AX30" s="547"/>
      <c r="AY30" s="577"/>
      <c r="AZ30" s="578"/>
      <c r="BA30" s="578"/>
      <c r="BB30" s="579"/>
      <c r="BC30" s="533" t="s">
        <v>49</v>
      </c>
      <c r="BD30" s="534"/>
      <c r="BE30" s="534"/>
      <c r="BF30" s="534"/>
      <c r="BG30" s="534"/>
      <c r="BH30" s="534"/>
      <c r="BI30" s="534"/>
      <c r="BJ30" s="534"/>
      <c r="BK30" s="534"/>
      <c r="BL30" s="534"/>
      <c r="BM30" s="535"/>
      <c r="BN30" s="536">
        <v>13689871</v>
      </c>
      <c r="BO30" s="537"/>
      <c r="BP30" s="537"/>
      <c r="BQ30" s="537"/>
      <c r="BR30" s="537"/>
      <c r="BS30" s="537"/>
      <c r="BT30" s="537"/>
      <c r="BU30" s="538"/>
      <c r="BV30" s="536">
        <v>12728674</v>
      </c>
      <c r="BW30" s="537"/>
      <c r="BX30" s="537"/>
      <c r="BY30" s="537"/>
      <c r="BZ30" s="537"/>
      <c r="CA30" s="537"/>
      <c r="CB30" s="537"/>
      <c r="CC30" s="538"/>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2"/>
      <c r="B31" s="197"/>
      <c r="DI31" s="198"/>
    </row>
    <row r="32" spans="1:113" ht="13.5" customHeight="1" x14ac:dyDescent="0.2">
      <c r="A32" s="172"/>
      <c r="B32" s="199"/>
      <c r="C32" s="580" t="s">
        <v>187</v>
      </c>
      <c r="D32" s="580"/>
      <c r="E32" s="580"/>
      <c r="F32" s="580"/>
      <c r="G32" s="580"/>
      <c r="H32" s="580"/>
      <c r="I32" s="580"/>
      <c r="J32" s="580"/>
      <c r="K32" s="580"/>
      <c r="L32" s="580"/>
      <c r="M32" s="580"/>
      <c r="N32" s="580"/>
      <c r="O32" s="580"/>
      <c r="P32" s="580"/>
      <c r="Q32" s="580"/>
      <c r="R32" s="580"/>
      <c r="S32" s="580"/>
      <c r="U32" s="421" t="s">
        <v>188</v>
      </c>
      <c r="V32" s="421"/>
      <c r="W32" s="421"/>
      <c r="X32" s="421"/>
      <c r="Y32" s="421"/>
      <c r="Z32" s="421"/>
      <c r="AA32" s="421"/>
      <c r="AB32" s="421"/>
      <c r="AC32" s="421"/>
      <c r="AD32" s="421"/>
      <c r="AE32" s="421"/>
      <c r="AF32" s="421"/>
      <c r="AG32" s="421"/>
      <c r="AH32" s="421"/>
      <c r="AI32" s="421"/>
      <c r="AJ32" s="421"/>
      <c r="AK32" s="421"/>
      <c r="AM32" s="421" t="s">
        <v>189</v>
      </c>
      <c r="AN32" s="421"/>
      <c r="AO32" s="421"/>
      <c r="AP32" s="421"/>
      <c r="AQ32" s="421"/>
      <c r="AR32" s="421"/>
      <c r="AS32" s="421"/>
      <c r="AT32" s="421"/>
      <c r="AU32" s="421"/>
      <c r="AV32" s="421"/>
      <c r="AW32" s="421"/>
      <c r="AX32" s="421"/>
      <c r="AY32" s="421"/>
      <c r="AZ32" s="421"/>
      <c r="BA32" s="421"/>
      <c r="BB32" s="421"/>
      <c r="BC32" s="421"/>
      <c r="BE32" s="421" t="s">
        <v>190</v>
      </c>
      <c r="BF32" s="421"/>
      <c r="BG32" s="421"/>
      <c r="BH32" s="421"/>
      <c r="BI32" s="421"/>
      <c r="BJ32" s="421"/>
      <c r="BK32" s="421"/>
      <c r="BL32" s="421"/>
      <c r="BM32" s="421"/>
      <c r="BN32" s="421"/>
      <c r="BO32" s="421"/>
      <c r="BP32" s="421"/>
      <c r="BQ32" s="421"/>
      <c r="BR32" s="421"/>
      <c r="BS32" s="421"/>
      <c r="BT32" s="421"/>
      <c r="BU32" s="421"/>
      <c r="BW32" s="421" t="s">
        <v>191</v>
      </c>
      <c r="BX32" s="421"/>
      <c r="BY32" s="421"/>
      <c r="BZ32" s="421"/>
      <c r="CA32" s="421"/>
      <c r="CB32" s="421"/>
      <c r="CC32" s="421"/>
      <c r="CD32" s="421"/>
      <c r="CE32" s="421"/>
      <c r="CF32" s="421"/>
      <c r="CG32" s="421"/>
      <c r="CH32" s="421"/>
      <c r="CI32" s="421"/>
      <c r="CJ32" s="421"/>
      <c r="CK32" s="421"/>
      <c r="CL32" s="421"/>
      <c r="CM32" s="421"/>
      <c r="CO32" s="421" t="s">
        <v>192</v>
      </c>
      <c r="CP32" s="421"/>
      <c r="CQ32" s="421"/>
      <c r="CR32" s="421"/>
      <c r="CS32" s="421"/>
      <c r="CT32" s="421"/>
      <c r="CU32" s="421"/>
      <c r="CV32" s="421"/>
      <c r="CW32" s="421"/>
      <c r="CX32" s="421"/>
      <c r="CY32" s="421"/>
      <c r="CZ32" s="421"/>
      <c r="DA32" s="421"/>
      <c r="DB32" s="421"/>
      <c r="DC32" s="421"/>
      <c r="DD32" s="421"/>
      <c r="DE32" s="421"/>
      <c r="DI32" s="198"/>
    </row>
    <row r="33" spans="1:113" ht="13.5" customHeight="1" x14ac:dyDescent="0.2">
      <c r="A33" s="172"/>
      <c r="B33" s="199"/>
      <c r="C33" s="441" t="s">
        <v>193</v>
      </c>
      <c r="D33" s="441"/>
      <c r="E33" s="406" t="s">
        <v>194</v>
      </c>
      <c r="F33" s="406"/>
      <c r="G33" s="406"/>
      <c r="H33" s="406"/>
      <c r="I33" s="406"/>
      <c r="J33" s="406"/>
      <c r="K33" s="406"/>
      <c r="L33" s="406"/>
      <c r="M33" s="406"/>
      <c r="N33" s="406"/>
      <c r="O33" s="406"/>
      <c r="P33" s="406"/>
      <c r="Q33" s="406"/>
      <c r="R33" s="406"/>
      <c r="S33" s="406"/>
      <c r="T33" s="176"/>
      <c r="U33" s="441" t="s">
        <v>195</v>
      </c>
      <c r="V33" s="441"/>
      <c r="W33" s="406" t="s">
        <v>196</v>
      </c>
      <c r="X33" s="406"/>
      <c r="Y33" s="406"/>
      <c r="Z33" s="406"/>
      <c r="AA33" s="406"/>
      <c r="AB33" s="406"/>
      <c r="AC33" s="406"/>
      <c r="AD33" s="406"/>
      <c r="AE33" s="406"/>
      <c r="AF33" s="406"/>
      <c r="AG33" s="406"/>
      <c r="AH33" s="406"/>
      <c r="AI33" s="406"/>
      <c r="AJ33" s="406"/>
      <c r="AK33" s="406"/>
      <c r="AL33" s="176"/>
      <c r="AM33" s="441" t="s">
        <v>195</v>
      </c>
      <c r="AN33" s="441"/>
      <c r="AO33" s="406" t="s">
        <v>197</v>
      </c>
      <c r="AP33" s="406"/>
      <c r="AQ33" s="406"/>
      <c r="AR33" s="406"/>
      <c r="AS33" s="406"/>
      <c r="AT33" s="406"/>
      <c r="AU33" s="406"/>
      <c r="AV33" s="406"/>
      <c r="AW33" s="406"/>
      <c r="AX33" s="406"/>
      <c r="AY33" s="406"/>
      <c r="AZ33" s="406"/>
      <c r="BA33" s="406"/>
      <c r="BB33" s="406"/>
      <c r="BC33" s="406"/>
      <c r="BD33" s="182"/>
      <c r="BE33" s="406" t="s">
        <v>198</v>
      </c>
      <c r="BF33" s="406"/>
      <c r="BG33" s="406" t="s">
        <v>199</v>
      </c>
      <c r="BH33" s="406"/>
      <c r="BI33" s="406"/>
      <c r="BJ33" s="406"/>
      <c r="BK33" s="406"/>
      <c r="BL33" s="406"/>
      <c r="BM33" s="406"/>
      <c r="BN33" s="406"/>
      <c r="BO33" s="406"/>
      <c r="BP33" s="406"/>
      <c r="BQ33" s="406"/>
      <c r="BR33" s="406"/>
      <c r="BS33" s="406"/>
      <c r="BT33" s="406"/>
      <c r="BU33" s="406"/>
      <c r="BV33" s="182"/>
      <c r="BW33" s="441" t="s">
        <v>198</v>
      </c>
      <c r="BX33" s="441"/>
      <c r="BY33" s="406" t="s">
        <v>200</v>
      </c>
      <c r="BZ33" s="406"/>
      <c r="CA33" s="406"/>
      <c r="CB33" s="406"/>
      <c r="CC33" s="406"/>
      <c r="CD33" s="406"/>
      <c r="CE33" s="406"/>
      <c r="CF33" s="406"/>
      <c r="CG33" s="406"/>
      <c r="CH33" s="406"/>
      <c r="CI33" s="406"/>
      <c r="CJ33" s="406"/>
      <c r="CK33" s="406"/>
      <c r="CL33" s="406"/>
      <c r="CM33" s="406"/>
      <c r="CN33" s="176"/>
      <c r="CO33" s="441" t="s">
        <v>193</v>
      </c>
      <c r="CP33" s="441"/>
      <c r="CQ33" s="406" t="s">
        <v>201</v>
      </c>
      <c r="CR33" s="406"/>
      <c r="CS33" s="406"/>
      <c r="CT33" s="406"/>
      <c r="CU33" s="406"/>
      <c r="CV33" s="406"/>
      <c r="CW33" s="406"/>
      <c r="CX33" s="406"/>
      <c r="CY33" s="406"/>
      <c r="CZ33" s="406"/>
      <c r="DA33" s="406"/>
      <c r="DB33" s="406"/>
      <c r="DC33" s="406"/>
      <c r="DD33" s="406"/>
      <c r="DE33" s="406"/>
      <c r="DF33" s="176"/>
      <c r="DG33" s="606" t="s">
        <v>202</v>
      </c>
      <c r="DH33" s="606"/>
      <c r="DI33" s="177"/>
    </row>
    <row r="34" spans="1:113" ht="32.25" customHeight="1" x14ac:dyDescent="0.2">
      <c r="A34" s="172"/>
      <c r="B34" s="199"/>
      <c r="C34" s="607">
        <f>IF(E34="","",1)</f>
        <v>1</v>
      </c>
      <c r="D34" s="607"/>
      <c r="E34" s="608" t="str">
        <f>IF('各会計、関係団体の財政状況及び健全化判断比率'!B7="","",'各会計、関係団体の財政状況及び健全化判断比率'!B7)</f>
        <v>一般会計</v>
      </c>
      <c r="F34" s="608"/>
      <c r="G34" s="608"/>
      <c r="H34" s="608"/>
      <c r="I34" s="608"/>
      <c r="J34" s="608"/>
      <c r="K34" s="608"/>
      <c r="L34" s="608"/>
      <c r="M34" s="608"/>
      <c r="N34" s="608"/>
      <c r="O34" s="608"/>
      <c r="P34" s="608"/>
      <c r="Q34" s="608"/>
      <c r="R34" s="608"/>
      <c r="S34" s="608"/>
      <c r="T34" s="172"/>
      <c r="U34" s="607">
        <f>IF(W34="","",MAX(C34:D43)+1)</f>
        <v>3</v>
      </c>
      <c r="V34" s="607"/>
      <c r="W34" s="608" t="str">
        <f>IF('各会計、関係団体の財政状況及び健全化判断比率'!B28="","",'各会計、関係団体の財政状況及び健全化判断比率'!B28)</f>
        <v>町田市国民健康保険事業会計</v>
      </c>
      <c r="X34" s="608"/>
      <c r="Y34" s="608"/>
      <c r="Z34" s="608"/>
      <c r="AA34" s="608"/>
      <c r="AB34" s="608"/>
      <c r="AC34" s="608"/>
      <c r="AD34" s="608"/>
      <c r="AE34" s="608"/>
      <c r="AF34" s="608"/>
      <c r="AG34" s="608"/>
      <c r="AH34" s="608"/>
      <c r="AI34" s="608"/>
      <c r="AJ34" s="608"/>
      <c r="AK34" s="608"/>
      <c r="AL34" s="172"/>
      <c r="AM34" s="607">
        <f>IF(AO34="","",MAX(C34:D43,U34:V43)+1)</f>
        <v>6</v>
      </c>
      <c r="AN34" s="607"/>
      <c r="AO34" s="608" t="str">
        <f>IF('各会計、関係団体の財政状況及び健全化判断比率'!B31="","",'各会計、関係団体の財政状況及び健全化判断比率'!B31)</f>
        <v>町田市病院事業会計</v>
      </c>
      <c r="AP34" s="608"/>
      <c r="AQ34" s="608"/>
      <c r="AR34" s="608"/>
      <c r="AS34" s="608"/>
      <c r="AT34" s="608"/>
      <c r="AU34" s="608"/>
      <c r="AV34" s="608"/>
      <c r="AW34" s="608"/>
      <c r="AX34" s="608"/>
      <c r="AY34" s="608"/>
      <c r="AZ34" s="608"/>
      <c r="BA34" s="608"/>
      <c r="BB34" s="608"/>
      <c r="BC34" s="608"/>
      <c r="BD34" s="172"/>
      <c r="BE34" s="607" t="str">
        <f>IF(BG34="","",MAX(C34:D43,U34:V43,AM34:AN43)+1)</f>
        <v/>
      </c>
      <c r="BF34" s="607"/>
      <c r="BG34" s="608"/>
      <c r="BH34" s="608"/>
      <c r="BI34" s="608"/>
      <c r="BJ34" s="608"/>
      <c r="BK34" s="608"/>
      <c r="BL34" s="608"/>
      <c r="BM34" s="608"/>
      <c r="BN34" s="608"/>
      <c r="BO34" s="608"/>
      <c r="BP34" s="608"/>
      <c r="BQ34" s="608"/>
      <c r="BR34" s="608"/>
      <c r="BS34" s="608"/>
      <c r="BT34" s="608"/>
      <c r="BU34" s="608"/>
      <c r="BV34" s="172"/>
      <c r="BW34" s="607">
        <f>IF(BY34="","",MAX(C34:D43,U34:V43,AM34:AN43,BE34:BF43)+1)</f>
        <v>8</v>
      </c>
      <c r="BX34" s="607"/>
      <c r="BY34" s="608" t="str">
        <f>IF('各会計、関係団体の財政状況及び健全化判断比率'!B68="","",'各会計、関係団体の財政状況及び健全化判断比率'!B68)</f>
        <v>東京都後期高齢者医療広域連合（一般会計）</v>
      </c>
      <c r="BZ34" s="608"/>
      <c r="CA34" s="608"/>
      <c r="CB34" s="608"/>
      <c r="CC34" s="608"/>
      <c r="CD34" s="608"/>
      <c r="CE34" s="608"/>
      <c r="CF34" s="608"/>
      <c r="CG34" s="608"/>
      <c r="CH34" s="608"/>
      <c r="CI34" s="608"/>
      <c r="CJ34" s="608"/>
      <c r="CK34" s="608"/>
      <c r="CL34" s="608"/>
      <c r="CM34" s="608"/>
      <c r="CN34" s="172"/>
      <c r="CO34" s="607">
        <f>IF(CQ34="","",MAX(C34:D43,U34:V43,AM34:AN43,BE34:BF43,BW34:BX43)+1)</f>
        <v>17</v>
      </c>
      <c r="CP34" s="607"/>
      <c r="CQ34" s="608" t="str">
        <f>IF('各会計、関係団体の財政状況及び健全化判断比率'!BS7="","",'各会計、関係団体の財政状況及び健全化判断比率'!BS7)</f>
        <v>町田市土地開発公社</v>
      </c>
      <c r="CR34" s="608"/>
      <c r="CS34" s="608"/>
      <c r="CT34" s="608"/>
      <c r="CU34" s="608"/>
      <c r="CV34" s="608"/>
      <c r="CW34" s="608"/>
      <c r="CX34" s="608"/>
      <c r="CY34" s="608"/>
      <c r="CZ34" s="608"/>
      <c r="DA34" s="608"/>
      <c r="DB34" s="608"/>
      <c r="DC34" s="608"/>
      <c r="DD34" s="608"/>
      <c r="DE34" s="608"/>
      <c r="DG34" s="609" t="str">
        <f>IF('各会計、関係団体の財政状況及び健全化判断比率'!BR7="","",'各会計、関係団体の財政状況及び健全化判断比率'!BR7)</f>
        <v>〇</v>
      </c>
      <c r="DH34" s="609"/>
      <c r="DI34" s="177"/>
    </row>
    <row r="35" spans="1:113" ht="32.25" customHeight="1" x14ac:dyDescent="0.2">
      <c r="A35" s="172"/>
      <c r="B35" s="199"/>
      <c r="C35" s="607">
        <f>IF(E35="","",C34+1)</f>
        <v>2</v>
      </c>
      <c r="D35" s="607"/>
      <c r="E35" s="608" t="str">
        <f>IF('各会計、関係団体の財政状況及び健全化判断比率'!B8="","",'各会計、関係団体の財政状況及び健全化判断比率'!B8)</f>
        <v>鶴川駅南土地区画整理事業会計</v>
      </c>
      <c r="F35" s="608"/>
      <c r="G35" s="608"/>
      <c r="H35" s="608"/>
      <c r="I35" s="608"/>
      <c r="J35" s="608"/>
      <c r="K35" s="608"/>
      <c r="L35" s="608"/>
      <c r="M35" s="608"/>
      <c r="N35" s="608"/>
      <c r="O35" s="608"/>
      <c r="P35" s="608"/>
      <c r="Q35" s="608"/>
      <c r="R35" s="608"/>
      <c r="S35" s="608"/>
      <c r="T35" s="172"/>
      <c r="U35" s="607">
        <f>IF(W35="","",U34+1)</f>
        <v>4</v>
      </c>
      <c r="V35" s="607"/>
      <c r="W35" s="608" t="str">
        <f>IF('各会計、関係団体の財政状況及び健全化判断比率'!B29="","",'各会計、関係団体の財政状況及び健全化判断比率'!B29)</f>
        <v>町田市介護保険事業会計</v>
      </c>
      <c r="X35" s="608"/>
      <c r="Y35" s="608"/>
      <c r="Z35" s="608"/>
      <c r="AA35" s="608"/>
      <c r="AB35" s="608"/>
      <c r="AC35" s="608"/>
      <c r="AD35" s="608"/>
      <c r="AE35" s="608"/>
      <c r="AF35" s="608"/>
      <c r="AG35" s="608"/>
      <c r="AH35" s="608"/>
      <c r="AI35" s="608"/>
      <c r="AJ35" s="608"/>
      <c r="AK35" s="608"/>
      <c r="AL35" s="172"/>
      <c r="AM35" s="607">
        <f t="shared" ref="AM35:AM43" si="0">IF(AO35="","",AM34+1)</f>
        <v>7</v>
      </c>
      <c r="AN35" s="607"/>
      <c r="AO35" s="608" t="str">
        <f>IF('各会計、関係団体の財政状況及び健全化判断比率'!B32="","",'各会計、関係団体の財政状況及び健全化判断比率'!B32)</f>
        <v>町田市下水道事業会計</v>
      </c>
      <c r="AP35" s="608"/>
      <c r="AQ35" s="608"/>
      <c r="AR35" s="608"/>
      <c r="AS35" s="608"/>
      <c r="AT35" s="608"/>
      <c r="AU35" s="608"/>
      <c r="AV35" s="608"/>
      <c r="AW35" s="608"/>
      <c r="AX35" s="608"/>
      <c r="AY35" s="608"/>
      <c r="AZ35" s="608"/>
      <c r="BA35" s="608"/>
      <c r="BB35" s="608"/>
      <c r="BC35" s="608"/>
      <c r="BD35" s="172"/>
      <c r="BE35" s="607" t="str">
        <f t="shared" ref="BE35:BE43" si="1">IF(BG35="","",BE34+1)</f>
        <v/>
      </c>
      <c r="BF35" s="607"/>
      <c r="BG35" s="608"/>
      <c r="BH35" s="608"/>
      <c r="BI35" s="608"/>
      <c r="BJ35" s="608"/>
      <c r="BK35" s="608"/>
      <c r="BL35" s="608"/>
      <c r="BM35" s="608"/>
      <c r="BN35" s="608"/>
      <c r="BO35" s="608"/>
      <c r="BP35" s="608"/>
      <c r="BQ35" s="608"/>
      <c r="BR35" s="608"/>
      <c r="BS35" s="608"/>
      <c r="BT35" s="608"/>
      <c r="BU35" s="608"/>
      <c r="BV35" s="172"/>
      <c r="BW35" s="607">
        <f t="shared" ref="BW35:BW43" si="2">IF(BY35="","",BW34+1)</f>
        <v>9</v>
      </c>
      <c r="BX35" s="607"/>
      <c r="BY35" s="608" t="str">
        <f>IF('各会計、関係団体の財政状況及び健全化判断比率'!B69="","",'各会計、関係団体の財政状況及び健全化判断比率'!B69)</f>
        <v>東京都後期高齢者医療広域連合
（後期高齢者医療特別会計）</v>
      </c>
      <c r="BZ35" s="608"/>
      <c r="CA35" s="608"/>
      <c r="CB35" s="608"/>
      <c r="CC35" s="608"/>
      <c r="CD35" s="608"/>
      <c r="CE35" s="608"/>
      <c r="CF35" s="608"/>
      <c r="CG35" s="608"/>
      <c r="CH35" s="608"/>
      <c r="CI35" s="608"/>
      <c r="CJ35" s="608"/>
      <c r="CK35" s="608"/>
      <c r="CL35" s="608"/>
      <c r="CM35" s="608"/>
      <c r="CN35" s="172"/>
      <c r="CO35" s="607">
        <f t="shared" ref="CO35:CO43" si="3">IF(CQ35="","",CO34+1)</f>
        <v>18</v>
      </c>
      <c r="CP35" s="607"/>
      <c r="CQ35" s="608" t="str">
        <f>IF('各会計、関係団体の財政状況及び健全化判断比率'!BS8="","",'各会計、関係団体の財政状況及び健全化判断比率'!BS8)</f>
        <v>町田まちづくり公社</v>
      </c>
      <c r="CR35" s="608"/>
      <c r="CS35" s="608"/>
      <c r="CT35" s="608"/>
      <c r="CU35" s="608"/>
      <c r="CV35" s="608"/>
      <c r="CW35" s="608"/>
      <c r="CX35" s="608"/>
      <c r="CY35" s="608"/>
      <c r="CZ35" s="608"/>
      <c r="DA35" s="608"/>
      <c r="DB35" s="608"/>
      <c r="DC35" s="608"/>
      <c r="DD35" s="608"/>
      <c r="DE35" s="608"/>
      <c r="DG35" s="609" t="str">
        <f>IF('各会計、関係団体の財政状況及び健全化判断比率'!BR8="","",'各会計、関係団体の財政状況及び健全化判断比率'!BR8)</f>
        <v/>
      </c>
      <c r="DH35" s="609"/>
      <c r="DI35" s="177"/>
    </row>
    <row r="36" spans="1:113" ht="32.25" customHeight="1" x14ac:dyDescent="0.2">
      <c r="A36" s="172"/>
      <c r="B36" s="199"/>
      <c r="C36" s="607" t="str">
        <f>IF(E36="","",C35+1)</f>
        <v/>
      </c>
      <c r="D36" s="607"/>
      <c r="E36" s="608" t="str">
        <f>IF('各会計、関係団体の財政状況及び健全化判断比率'!B9="","",'各会計、関係団体の財政状況及び健全化判断比率'!B9)</f>
        <v/>
      </c>
      <c r="F36" s="608"/>
      <c r="G36" s="608"/>
      <c r="H36" s="608"/>
      <c r="I36" s="608"/>
      <c r="J36" s="608"/>
      <c r="K36" s="608"/>
      <c r="L36" s="608"/>
      <c r="M36" s="608"/>
      <c r="N36" s="608"/>
      <c r="O36" s="608"/>
      <c r="P36" s="608"/>
      <c r="Q36" s="608"/>
      <c r="R36" s="608"/>
      <c r="S36" s="608"/>
      <c r="T36" s="172"/>
      <c r="U36" s="607">
        <f t="shared" ref="U36:U43" si="4">IF(W36="","",U35+1)</f>
        <v>5</v>
      </c>
      <c r="V36" s="607"/>
      <c r="W36" s="608" t="str">
        <f>IF('各会計、関係団体の財政状況及び健全化判断比率'!B30="","",'各会計、関係団体の財政状況及び健全化判断比率'!B30)</f>
        <v>町田市後期高齢者医療事業会計</v>
      </c>
      <c r="X36" s="608"/>
      <c r="Y36" s="608"/>
      <c r="Z36" s="608"/>
      <c r="AA36" s="608"/>
      <c r="AB36" s="608"/>
      <c r="AC36" s="608"/>
      <c r="AD36" s="608"/>
      <c r="AE36" s="608"/>
      <c r="AF36" s="608"/>
      <c r="AG36" s="608"/>
      <c r="AH36" s="608"/>
      <c r="AI36" s="608"/>
      <c r="AJ36" s="608"/>
      <c r="AK36" s="608"/>
      <c r="AL36" s="172"/>
      <c r="AM36" s="607" t="str">
        <f t="shared" si="0"/>
        <v/>
      </c>
      <c r="AN36" s="607"/>
      <c r="AO36" s="608"/>
      <c r="AP36" s="608"/>
      <c r="AQ36" s="608"/>
      <c r="AR36" s="608"/>
      <c r="AS36" s="608"/>
      <c r="AT36" s="608"/>
      <c r="AU36" s="608"/>
      <c r="AV36" s="608"/>
      <c r="AW36" s="608"/>
      <c r="AX36" s="608"/>
      <c r="AY36" s="608"/>
      <c r="AZ36" s="608"/>
      <c r="BA36" s="608"/>
      <c r="BB36" s="608"/>
      <c r="BC36" s="608"/>
      <c r="BD36" s="172"/>
      <c r="BE36" s="607" t="str">
        <f t="shared" si="1"/>
        <v/>
      </c>
      <c r="BF36" s="607"/>
      <c r="BG36" s="608"/>
      <c r="BH36" s="608"/>
      <c r="BI36" s="608"/>
      <c r="BJ36" s="608"/>
      <c r="BK36" s="608"/>
      <c r="BL36" s="608"/>
      <c r="BM36" s="608"/>
      <c r="BN36" s="608"/>
      <c r="BO36" s="608"/>
      <c r="BP36" s="608"/>
      <c r="BQ36" s="608"/>
      <c r="BR36" s="608"/>
      <c r="BS36" s="608"/>
      <c r="BT36" s="608"/>
      <c r="BU36" s="608"/>
      <c r="BV36" s="172"/>
      <c r="BW36" s="607">
        <f t="shared" si="2"/>
        <v>10</v>
      </c>
      <c r="BX36" s="607"/>
      <c r="BY36" s="608" t="str">
        <f>IF('各会計、関係団体の財政状況及び健全化判断比率'!B70="","",'各会計、関係団体の財政状況及び健全化判断比率'!B70)</f>
        <v>東京たま広域資源循環組合</v>
      </c>
      <c r="BZ36" s="608"/>
      <c r="CA36" s="608"/>
      <c r="CB36" s="608"/>
      <c r="CC36" s="608"/>
      <c r="CD36" s="608"/>
      <c r="CE36" s="608"/>
      <c r="CF36" s="608"/>
      <c r="CG36" s="608"/>
      <c r="CH36" s="608"/>
      <c r="CI36" s="608"/>
      <c r="CJ36" s="608"/>
      <c r="CK36" s="608"/>
      <c r="CL36" s="608"/>
      <c r="CM36" s="608"/>
      <c r="CN36" s="172"/>
      <c r="CO36" s="607">
        <f t="shared" si="3"/>
        <v>19</v>
      </c>
      <c r="CP36" s="607"/>
      <c r="CQ36" s="608" t="str">
        <f>IF('各会計、関係団体の財政状況及び健全化判断比率'!BS9="","",'各会計、関係団体の財政状況及び健全化判断比率'!BS9)</f>
        <v>町田市勤労者福祉サービスセンター</v>
      </c>
      <c r="CR36" s="608"/>
      <c r="CS36" s="608"/>
      <c r="CT36" s="608"/>
      <c r="CU36" s="608"/>
      <c r="CV36" s="608"/>
      <c r="CW36" s="608"/>
      <c r="CX36" s="608"/>
      <c r="CY36" s="608"/>
      <c r="CZ36" s="608"/>
      <c r="DA36" s="608"/>
      <c r="DB36" s="608"/>
      <c r="DC36" s="608"/>
      <c r="DD36" s="608"/>
      <c r="DE36" s="608"/>
      <c r="DG36" s="609" t="str">
        <f>IF('各会計、関係団体の財政状況及び健全化判断比率'!BR9="","",'各会計、関係団体の財政状況及び健全化判断比率'!BR9)</f>
        <v/>
      </c>
      <c r="DH36" s="609"/>
      <c r="DI36" s="177"/>
    </row>
    <row r="37" spans="1:113" ht="32.25" customHeight="1" x14ac:dyDescent="0.2">
      <c r="A37" s="172"/>
      <c r="B37" s="199"/>
      <c r="C37" s="607" t="str">
        <f>IF(E37="","",C36+1)</f>
        <v/>
      </c>
      <c r="D37" s="607"/>
      <c r="E37" s="608" t="str">
        <f>IF('各会計、関係団体の財政状況及び健全化判断比率'!B10="","",'各会計、関係団体の財政状況及び健全化判断比率'!B10)</f>
        <v/>
      </c>
      <c r="F37" s="608"/>
      <c r="G37" s="608"/>
      <c r="H37" s="608"/>
      <c r="I37" s="608"/>
      <c r="J37" s="608"/>
      <c r="K37" s="608"/>
      <c r="L37" s="608"/>
      <c r="M37" s="608"/>
      <c r="N37" s="608"/>
      <c r="O37" s="608"/>
      <c r="P37" s="608"/>
      <c r="Q37" s="608"/>
      <c r="R37" s="608"/>
      <c r="S37" s="608"/>
      <c r="T37" s="172"/>
      <c r="U37" s="607" t="str">
        <f t="shared" si="4"/>
        <v/>
      </c>
      <c r="V37" s="607"/>
      <c r="W37" s="608"/>
      <c r="X37" s="608"/>
      <c r="Y37" s="608"/>
      <c r="Z37" s="608"/>
      <c r="AA37" s="608"/>
      <c r="AB37" s="608"/>
      <c r="AC37" s="608"/>
      <c r="AD37" s="608"/>
      <c r="AE37" s="608"/>
      <c r="AF37" s="608"/>
      <c r="AG37" s="608"/>
      <c r="AH37" s="608"/>
      <c r="AI37" s="608"/>
      <c r="AJ37" s="608"/>
      <c r="AK37" s="608"/>
      <c r="AL37" s="172"/>
      <c r="AM37" s="607" t="str">
        <f t="shared" si="0"/>
        <v/>
      </c>
      <c r="AN37" s="607"/>
      <c r="AO37" s="608"/>
      <c r="AP37" s="608"/>
      <c r="AQ37" s="608"/>
      <c r="AR37" s="608"/>
      <c r="AS37" s="608"/>
      <c r="AT37" s="608"/>
      <c r="AU37" s="608"/>
      <c r="AV37" s="608"/>
      <c r="AW37" s="608"/>
      <c r="AX37" s="608"/>
      <c r="AY37" s="608"/>
      <c r="AZ37" s="608"/>
      <c r="BA37" s="608"/>
      <c r="BB37" s="608"/>
      <c r="BC37" s="608"/>
      <c r="BD37" s="172"/>
      <c r="BE37" s="607" t="str">
        <f t="shared" si="1"/>
        <v/>
      </c>
      <c r="BF37" s="607"/>
      <c r="BG37" s="608"/>
      <c r="BH37" s="608"/>
      <c r="BI37" s="608"/>
      <c r="BJ37" s="608"/>
      <c r="BK37" s="608"/>
      <c r="BL37" s="608"/>
      <c r="BM37" s="608"/>
      <c r="BN37" s="608"/>
      <c r="BO37" s="608"/>
      <c r="BP37" s="608"/>
      <c r="BQ37" s="608"/>
      <c r="BR37" s="608"/>
      <c r="BS37" s="608"/>
      <c r="BT37" s="608"/>
      <c r="BU37" s="608"/>
      <c r="BV37" s="172"/>
      <c r="BW37" s="607">
        <f t="shared" si="2"/>
        <v>11</v>
      </c>
      <c r="BX37" s="607"/>
      <c r="BY37" s="608" t="str">
        <f>IF('各会計、関係団体の財政状況及び健全化判断比率'!B71="","",'各会計、関係団体の財政状況及び健全化判断比率'!B71)</f>
        <v>多摩ニュータウン環境組合</v>
      </c>
      <c r="BZ37" s="608"/>
      <c r="CA37" s="608"/>
      <c r="CB37" s="608"/>
      <c r="CC37" s="608"/>
      <c r="CD37" s="608"/>
      <c r="CE37" s="608"/>
      <c r="CF37" s="608"/>
      <c r="CG37" s="608"/>
      <c r="CH37" s="608"/>
      <c r="CI37" s="608"/>
      <c r="CJ37" s="608"/>
      <c r="CK37" s="608"/>
      <c r="CL37" s="608"/>
      <c r="CM37" s="608"/>
      <c r="CN37" s="172"/>
      <c r="CO37" s="607">
        <f t="shared" si="3"/>
        <v>20</v>
      </c>
      <c r="CP37" s="607"/>
      <c r="CQ37" s="608" t="str">
        <f>IF('各会計、関係団体の財政状況及び健全化判断比率'!BS10="","",'各会計、関係団体の財政状況及び健全化判断比率'!BS10)</f>
        <v>エルム・スリー管理</v>
      </c>
      <c r="CR37" s="608"/>
      <c r="CS37" s="608"/>
      <c r="CT37" s="608"/>
      <c r="CU37" s="608"/>
      <c r="CV37" s="608"/>
      <c r="CW37" s="608"/>
      <c r="CX37" s="608"/>
      <c r="CY37" s="608"/>
      <c r="CZ37" s="608"/>
      <c r="DA37" s="608"/>
      <c r="DB37" s="608"/>
      <c r="DC37" s="608"/>
      <c r="DD37" s="608"/>
      <c r="DE37" s="608"/>
      <c r="DG37" s="609" t="str">
        <f>IF('各会計、関係団体の財政状況及び健全化判断比率'!BR10="","",'各会計、関係団体の財政状況及び健全化判断比率'!BR10)</f>
        <v/>
      </c>
      <c r="DH37" s="609"/>
      <c r="DI37" s="177"/>
    </row>
    <row r="38" spans="1:113" ht="32.25" customHeight="1" x14ac:dyDescent="0.2">
      <c r="A38" s="172"/>
      <c r="B38" s="199"/>
      <c r="C38" s="607" t="str">
        <f t="shared" ref="C38:C43" si="5">IF(E38="","",C37+1)</f>
        <v/>
      </c>
      <c r="D38" s="607"/>
      <c r="E38" s="608" t="str">
        <f>IF('各会計、関係団体の財政状況及び健全化判断比率'!B11="","",'各会計、関係団体の財政状況及び健全化判断比率'!B11)</f>
        <v/>
      </c>
      <c r="F38" s="608"/>
      <c r="G38" s="608"/>
      <c r="H38" s="608"/>
      <c r="I38" s="608"/>
      <c r="J38" s="608"/>
      <c r="K38" s="608"/>
      <c r="L38" s="608"/>
      <c r="M38" s="608"/>
      <c r="N38" s="608"/>
      <c r="O38" s="608"/>
      <c r="P38" s="608"/>
      <c r="Q38" s="608"/>
      <c r="R38" s="608"/>
      <c r="S38" s="608"/>
      <c r="T38" s="172"/>
      <c r="U38" s="607" t="str">
        <f t="shared" si="4"/>
        <v/>
      </c>
      <c r="V38" s="607"/>
      <c r="W38" s="608"/>
      <c r="X38" s="608"/>
      <c r="Y38" s="608"/>
      <c r="Z38" s="608"/>
      <c r="AA38" s="608"/>
      <c r="AB38" s="608"/>
      <c r="AC38" s="608"/>
      <c r="AD38" s="608"/>
      <c r="AE38" s="608"/>
      <c r="AF38" s="608"/>
      <c r="AG38" s="608"/>
      <c r="AH38" s="608"/>
      <c r="AI38" s="608"/>
      <c r="AJ38" s="608"/>
      <c r="AK38" s="608"/>
      <c r="AL38" s="172"/>
      <c r="AM38" s="607" t="str">
        <f t="shared" si="0"/>
        <v/>
      </c>
      <c r="AN38" s="607"/>
      <c r="AO38" s="608"/>
      <c r="AP38" s="608"/>
      <c r="AQ38" s="608"/>
      <c r="AR38" s="608"/>
      <c r="AS38" s="608"/>
      <c r="AT38" s="608"/>
      <c r="AU38" s="608"/>
      <c r="AV38" s="608"/>
      <c r="AW38" s="608"/>
      <c r="AX38" s="608"/>
      <c r="AY38" s="608"/>
      <c r="AZ38" s="608"/>
      <c r="BA38" s="608"/>
      <c r="BB38" s="608"/>
      <c r="BC38" s="608"/>
      <c r="BD38" s="172"/>
      <c r="BE38" s="607" t="str">
        <f t="shared" si="1"/>
        <v/>
      </c>
      <c r="BF38" s="607"/>
      <c r="BG38" s="608"/>
      <c r="BH38" s="608"/>
      <c r="BI38" s="608"/>
      <c r="BJ38" s="608"/>
      <c r="BK38" s="608"/>
      <c r="BL38" s="608"/>
      <c r="BM38" s="608"/>
      <c r="BN38" s="608"/>
      <c r="BO38" s="608"/>
      <c r="BP38" s="608"/>
      <c r="BQ38" s="608"/>
      <c r="BR38" s="608"/>
      <c r="BS38" s="608"/>
      <c r="BT38" s="608"/>
      <c r="BU38" s="608"/>
      <c r="BV38" s="172"/>
      <c r="BW38" s="607">
        <f t="shared" si="2"/>
        <v>12</v>
      </c>
      <c r="BX38" s="607"/>
      <c r="BY38" s="608" t="str">
        <f>IF('各会計、関係団体の財政状況及び健全化判断比率'!B72="","",'各会計、関係団体の財政状況及び健全化判断比率'!B72)</f>
        <v>南多摩斎場組合</v>
      </c>
      <c r="BZ38" s="608"/>
      <c r="CA38" s="608"/>
      <c r="CB38" s="608"/>
      <c r="CC38" s="608"/>
      <c r="CD38" s="608"/>
      <c r="CE38" s="608"/>
      <c r="CF38" s="608"/>
      <c r="CG38" s="608"/>
      <c r="CH38" s="608"/>
      <c r="CI38" s="608"/>
      <c r="CJ38" s="608"/>
      <c r="CK38" s="608"/>
      <c r="CL38" s="608"/>
      <c r="CM38" s="608"/>
      <c r="CN38" s="172"/>
      <c r="CO38" s="607">
        <f t="shared" si="3"/>
        <v>21</v>
      </c>
      <c r="CP38" s="607"/>
      <c r="CQ38" s="608" t="str">
        <f>IF('各会計、関係団体の財政状況及び健全化判断比率'!BS11="","",'各会計、関係団体の財政状況及び健全化判断比率'!BS11)</f>
        <v>町田センタービル</v>
      </c>
      <c r="CR38" s="608"/>
      <c r="CS38" s="608"/>
      <c r="CT38" s="608"/>
      <c r="CU38" s="608"/>
      <c r="CV38" s="608"/>
      <c r="CW38" s="608"/>
      <c r="CX38" s="608"/>
      <c r="CY38" s="608"/>
      <c r="CZ38" s="608"/>
      <c r="DA38" s="608"/>
      <c r="DB38" s="608"/>
      <c r="DC38" s="608"/>
      <c r="DD38" s="608"/>
      <c r="DE38" s="608"/>
      <c r="DG38" s="609" t="str">
        <f>IF('各会計、関係団体の財政状況及び健全化判断比率'!BR11="","",'各会計、関係団体の財政状況及び健全化判断比率'!BR11)</f>
        <v/>
      </c>
      <c r="DH38" s="609"/>
      <c r="DI38" s="177"/>
    </row>
    <row r="39" spans="1:113" ht="32.25" customHeight="1" x14ac:dyDescent="0.2">
      <c r="A39" s="172"/>
      <c r="B39" s="199"/>
      <c r="C39" s="607" t="str">
        <f t="shared" si="5"/>
        <v/>
      </c>
      <c r="D39" s="607"/>
      <c r="E39" s="608" t="str">
        <f>IF('各会計、関係団体の財政状況及び健全化判断比率'!B12="","",'各会計、関係団体の財政状況及び健全化判断比率'!B12)</f>
        <v/>
      </c>
      <c r="F39" s="608"/>
      <c r="G39" s="608"/>
      <c r="H39" s="608"/>
      <c r="I39" s="608"/>
      <c r="J39" s="608"/>
      <c r="K39" s="608"/>
      <c r="L39" s="608"/>
      <c r="M39" s="608"/>
      <c r="N39" s="608"/>
      <c r="O39" s="608"/>
      <c r="P39" s="608"/>
      <c r="Q39" s="608"/>
      <c r="R39" s="608"/>
      <c r="S39" s="608"/>
      <c r="T39" s="172"/>
      <c r="U39" s="607" t="str">
        <f t="shared" si="4"/>
        <v/>
      </c>
      <c r="V39" s="607"/>
      <c r="W39" s="608"/>
      <c r="X39" s="608"/>
      <c r="Y39" s="608"/>
      <c r="Z39" s="608"/>
      <c r="AA39" s="608"/>
      <c r="AB39" s="608"/>
      <c r="AC39" s="608"/>
      <c r="AD39" s="608"/>
      <c r="AE39" s="608"/>
      <c r="AF39" s="608"/>
      <c r="AG39" s="608"/>
      <c r="AH39" s="608"/>
      <c r="AI39" s="608"/>
      <c r="AJ39" s="608"/>
      <c r="AK39" s="608"/>
      <c r="AL39" s="172"/>
      <c r="AM39" s="607" t="str">
        <f t="shared" si="0"/>
        <v/>
      </c>
      <c r="AN39" s="607"/>
      <c r="AO39" s="608"/>
      <c r="AP39" s="608"/>
      <c r="AQ39" s="608"/>
      <c r="AR39" s="608"/>
      <c r="AS39" s="608"/>
      <c r="AT39" s="608"/>
      <c r="AU39" s="608"/>
      <c r="AV39" s="608"/>
      <c r="AW39" s="608"/>
      <c r="AX39" s="608"/>
      <c r="AY39" s="608"/>
      <c r="AZ39" s="608"/>
      <c r="BA39" s="608"/>
      <c r="BB39" s="608"/>
      <c r="BC39" s="608"/>
      <c r="BD39" s="172"/>
      <c r="BE39" s="607" t="str">
        <f t="shared" si="1"/>
        <v/>
      </c>
      <c r="BF39" s="607"/>
      <c r="BG39" s="608"/>
      <c r="BH39" s="608"/>
      <c r="BI39" s="608"/>
      <c r="BJ39" s="608"/>
      <c r="BK39" s="608"/>
      <c r="BL39" s="608"/>
      <c r="BM39" s="608"/>
      <c r="BN39" s="608"/>
      <c r="BO39" s="608"/>
      <c r="BP39" s="608"/>
      <c r="BQ39" s="608"/>
      <c r="BR39" s="608"/>
      <c r="BS39" s="608"/>
      <c r="BT39" s="608"/>
      <c r="BU39" s="608"/>
      <c r="BV39" s="172"/>
      <c r="BW39" s="607">
        <f t="shared" si="2"/>
        <v>13</v>
      </c>
      <c r="BX39" s="607"/>
      <c r="BY39" s="608" t="str">
        <f>IF('各会計、関係団体の財政状況及び健全化判断比率'!B73="","",'各会計、関係団体の財政状況及び健全化判断比率'!B73)</f>
        <v>東京市町村総合事務組合（一般会計）</v>
      </c>
      <c r="BZ39" s="608"/>
      <c r="CA39" s="608"/>
      <c r="CB39" s="608"/>
      <c r="CC39" s="608"/>
      <c r="CD39" s="608"/>
      <c r="CE39" s="608"/>
      <c r="CF39" s="608"/>
      <c r="CG39" s="608"/>
      <c r="CH39" s="608"/>
      <c r="CI39" s="608"/>
      <c r="CJ39" s="608"/>
      <c r="CK39" s="608"/>
      <c r="CL39" s="608"/>
      <c r="CM39" s="608"/>
      <c r="CN39" s="172"/>
      <c r="CO39" s="607">
        <f t="shared" si="3"/>
        <v>22</v>
      </c>
      <c r="CP39" s="607"/>
      <c r="CQ39" s="608" t="str">
        <f>IF('各会計、関係団体の財政状況及び健全化判断比率'!BS12="","",'各会計、関係団体の財政状況及び健全化判断比率'!BS12)</f>
        <v>町田市文化・国際交流財団</v>
      </c>
      <c r="CR39" s="608"/>
      <c r="CS39" s="608"/>
      <c r="CT39" s="608"/>
      <c r="CU39" s="608"/>
      <c r="CV39" s="608"/>
      <c r="CW39" s="608"/>
      <c r="CX39" s="608"/>
      <c r="CY39" s="608"/>
      <c r="CZ39" s="608"/>
      <c r="DA39" s="608"/>
      <c r="DB39" s="608"/>
      <c r="DC39" s="608"/>
      <c r="DD39" s="608"/>
      <c r="DE39" s="608"/>
      <c r="DG39" s="609" t="str">
        <f>IF('各会計、関係団体の財政状況及び健全化判断比率'!BR12="","",'各会計、関係団体の財政状況及び健全化判断比率'!BR12)</f>
        <v/>
      </c>
      <c r="DH39" s="609"/>
      <c r="DI39" s="177"/>
    </row>
    <row r="40" spans="1:113" ht="32.25" customHeight="1" x14ac:dyDescent="0.2">
      <c r="A40" s="172"/>
      <c r="B40" s="199"/>
      <c r="C40" s="607" t="str">
        <f t="shared" si="5"/>
        <v/>
      </c>
      <c r="D40" s="607"/>
      <c r="E40" s="608" t="str">
        <f>IF('各会計、関係団体の財政状況及び健全化判断比率'!B13="","",'各会計、関係団体の財政状況及び健全化判断比率'!B13)</f>
        <v/>
      </c>
      <c r="F40" s="608"/>
      <c r="G40" s="608"/>
      <c r="H40" s="608"/>
      <c r="I40" s="608"/>
      <c r="J40" s="608"/>
      <c r="K40" s="608"/>
      <c r="L40" s="608"/>
      <c r="M40" s="608"/>
      <c r="N40" s="608"/>
      <c r="O40" s="608"/>
      <c r="P40" s="608"/>
      <c r="Q40" s="608"/>
      <c r="R40" s="608"/>
      <c r="S40" s="608"/>
      <c r="T40" s="172"/>
      <c r="U40" s="607" t="str">
        <f t="shared" si="4"/>
        <v/>
      </c>
      <c r="V40" s="607"/>
      <c r="W40" s="608"/>
      <c r="X40" s="608"/>
      <c r="Y40" s="608"/>
      <c r="Z40" s="608"/>
      <c r="AA40" s="608"/>
      <c r="AB40" s="608"/>
      <c r="AC40" s="608"/>
      <c r="AD40" s="608"/>
      <c r="AE40" s="608"/>
      <c r="AF40" s="608"/>
      <c r="AG40" s="608"/>
      <c r="AH40" s="608"/>
      <c r="AI40" s="608"/>
      <c r="AJ40" s="608"/>
      <c r="AK40" s="608"/>
      <c r="AL40" s="172"/>
      <c r="AM40" s="607" t="str">
        <f t="shared" si="0"/>
        <v/>
      </c>
      <c r="AN40" s="607"/>
      <c r="AO40" s="608"/>
      <c r="AP40" s="608"/>
      <c r="AQ40" s="608"/>
      <c r="AR40" s="608"/>
      <c r="AS40" s="608"/>
      <c r="AT40" s="608"/>
      <c r="AU40" s="608"/>
      <c r="AV40" s="608"/>
      <c r="AW40" s="608"/>
      <c r="AX40" s="608"/>
      <c r="AY40" s="608"/>
      <c r="AZ40" s="608"/>
      <c r="BA40" s="608"/>
      <c r="BB40" s="608"/>
      <c r="BC40" s="608"/>
      <c r="BD40" s="172"/>
      <c r="BE40" s="607" t="str">
        <f t="shared" si="1"/>
        <v/>
      </c>
      <c r="BF40" s="607"/>
      <c r="BG40" s="608"/>
      <c r="BH40" s="608"/>
      <c r="BI40" s="608"/>
      <c r="BJ40" s="608"/>
      <c r="BK40" s="608"/>
      <c r="BL40" s="608"/>
      <c r="BM40" s="608"/>
      <c r="BN40" s="608"/>
      <c r="BO40" s="608"/>
      <c r="BP40" s="608"/>
      <c r="BQ40" s="608"/>
      <c r="BR40" s="608"/>
      <c r="BS40" s="608"/>
      <c r="BT40" s="608"/>
      <c r="BU40" s="608"/>
      <c r="BV40" s="172"/>
      <c r="BW40" s="607">
        <f t="shared" si="2"/>
        <v>14</v>
      </c>
      <c r="BX40" s="607"/>
      <c r="BY40" s="608" t="str">
        <f>IF('各会計、関係団体の財政状況及び健全化判断比率'!B74="","",'各会計、関係団体の財政状況及び健全化判断比率'!B74)</f>
        <v>東京市町村総合事務組合（交通災害共済事業特別会計）</v>
      </c>
      <c r="BZ40" s="608"/>
      <c r="CA40" s="608"/>
      <c r="CB40" s="608"/>
      <c r="CC40" s="608"/>
      <c r="CD40" s="608"/>
      <c r="CE40" s="608"/>
      <c r="CF40" s="608"/>
      <c r="CG40" s="608"/>
      <c r="CH40" s="608"/>
      <c r="CI40" s="608"/>
      <c r="CJ40" s="608"/>
      <c r="CK40" s="608"/>
      <c r="CL40" s="608"/>
      <c r="CM40" s="608"/>
      <c r="CN40" s="172"/>
      <c r="CO40" s="607">
        <f t="shared" si="3"/>
        <v>23</v>
      </c>
      <c r="CP40" s="607"/>
      <c r="CQ40" s="608" t="str">
        <f>IF('各会計、関係団体の財政状況及び健全化判断比率'!BS13="","",'各会計、関係団体の財政状況及び健全化判断比率'!BS13)</f>
        <v>町田市観光コンベンション協会</v>
      </c>
      <c r="CR40" s="608"/>
      <c r="CS40" s="608"/>
      <c r="CT40" s="608"/>
      <c r="CU40" s="608"/>
      <c r="CV40" s="608"/>
      <c r="CW40" s="608"/>
      <c r="CX40" s="608"/>
      <c r="CY40" s="608"/>
      <c r="CZ40" s="608"/>
      <c r="DA40" s="608"/>
      <c r="DB40" s="608"/>
      <c r="DC40" s="608"/>
      <c r="DD40" s="608"/>
      <c r="DE40" s="608"/>
      <c r="DG40" s="609" t="str">
        <f>IF('各会計、関係団体の財政状況及び健全化判断比率'!BR13="","",'各会計、関係団体の財政状況及び健全化判断比率'!BR13)</f>
        <v/>
      </c>
      <c r="DH40" s="609"/>
      <c r="DI40" s="177"/>
    </row>
    <row r="41" spans="1:113" ht="32.25" customHeight="1" x14ac:dyDescent="0.2">
      <c r="A41" s="172"/>
      <c r="B41" s="199"/>
      <c r="C41" s="607" t="str">
        <f t="shared" si="5"/>
        <v/>
      </c>
      <c r="D41" s="607"/>
      <c r="E41" s="608" t="str">
        <f>IF('各会計、関係団体の財政状況及び健全化判断比率'!B14="","",'各会計、関係団体の財政状況及び健全化判断比率'!B14)</f>
        <v/>
      </c>
      <c r="F41" s="608"/>
      <c r="G41" s="608"/>
      <c r="H41" s="608"/>
      <c r="I41" s="608"/>
      <c r="J41" s="608"/>
      <c r="K41" s="608"/>
      <c r="L41" s="608"/>
      <c r="M41" s="608"/>
      <c r="N41" s="608"/>
      <c r="O41" s="608"/>
      <c r="P41" s="608"/>
      <c r="Q41" s="608"/>
      <c r="R41" s="608"/>
      <c r="S41" s="608"/>
      <c r="T41" s="172"/>
      <c r="U41" s="607" t="str">
        <f t="shared" si="4"/>
        <v/>
      </c>
      <c r="V41" s="607"/>
      <c r="W41" s="608"/>
      <c r="X41" s="608"/>
      <c r="Y41" s="608"/>
      <c r="Z41" s="608"/>
      <c r="AA41" s="608"/>
      <c r="AB41" s="608"/>
      <c r="AC41" s="608"/>
      <c r="AD41" s="608"/>
      <c r="AE41" s="608"/>
      <c r="AF41" s="608"/>
      <c r="AG41" s="608"/>
      <c r="AH41" s="608"/>
      <c r="AI41" s="608"/>
      <c r="AJ41" s="608"/>
      <c r="AK41" s="608"/>
      <c r="AL41" s="172"/>
      <c r="AM41" s="607" t="str">
        <f t="shared" si="0"/>
        <v/>
      </c>
      <c r="AN41" s="607"/>
      <c r="AO41" s="608"/>
      <c r="AP41" s="608"/>
      <c r="AQ41" s="608"/>
      <c r="AR41" s="608"/>
      <c r="AS41" s="608"/>
      <c r="AT41" s="608"/>
      <c r="AU41" s="608"/>
      <c r="AV41" s="608"/>
      <c r="AW41" s="608"/>
      <c r="AX41" s="608"/>
      <c r="AY41" s="608"/>
      <c r="AZ41" s="608"/>
      <c r="BA41" s="608"/>
      <c r="BB41" s="608"/>
      <c r="BC41" s="608"/>
      <c r="BD41" s="172"/>
      <c r="BE41" s="607" t="str">
        <f t="shared" si="1"/>
        <v/>
      </c>
      <c r="BF41" s="607"/>
      <c r="BG41" s="608"/>
      <c r="BH41" s="608"/>
      <c r="BI41" s="608"/>
      <c r="BJ41" s="608"/>
      <c r="BK41" s="608"/>
      <c r="BL41" s="608"/>
      <c r="BM41" s="608"/>
      <c r="BN41" s="608"/>
      <c r="BO41" s="608"/>
      <c r="BP41" s="608"/>
      <c r="BQ41" s="608"/>
      <c r="BR41" s="608"/>
      <c r="BS41" s="608"/>
      <c r="BT41" s="608"/>
      <c r="BU41" s="608"/>
      <c r="BV41" s="172"/>
      <c r="BW41" s="607">
        <f t="shared" si="2"/>
        <v>15</v>
      </c>
      <c r="BX41" s="607"/>
      <c r="BY41" s="608" t="str">
        <f>IF('各会計、関係団体の財政状況及び健全化判断比率'!B75="","",'各会計、関係団体の財政状況及び健全化判断比率'!B75)</f>
        <v>東京都十一市競輪事業組合</v>
      </c>
      <c r="BZ41" s="608"/>
      <c r="CA41" s="608"/>
      <c r="CB41" s="608"/>
      <c r="CC41" s="608"/>
      <c r="CD41" s="608"/>
      <c r="CE41" s="608"/>
      <c r="CF41" s="608"/>
      <c r="CG41" s="608"/>
      <c r="CH41" s="608"/>
      <c r="CI41" s="608"/>
      <c r="CJ41" s="608"/>
      <c r="CK41" s="608"/>
      <c r="CL41" s="608"/>
      <c r="CM41" s="608"/>
      <c r="CN41" s="172"/>
      <c r="CO41" s="607">
        <f t="shared" si="3"/>
        <v>24</v>
      </c>
      <c r="CP41" s="607"/>
      <c r="CQ41" s="608" t="str">
        <f>IF('各会計、関係団体の財政状況及び健全化判断比率'!BS14="","",'各会計、関係団体の財政状況及び健全化判断比率'!BS14)</f>
        <v>まちだエコライフ推進公社</v>
      </c>
      <c r="CR41" s="608"/>
      <c r="CS41" s="608"/>
      <c r="CT41" s="608"/>
      <c r="CU41" s="608"/>
      <c r="CV41" s="608"/>
      <c r="CW41" s="608"/>
      <c r="CX41" s="608"/>
      <c r="CY41" s="608"/>
      <c r="CZ41" s="608"/>
      <c r="DA41" s="608"/>
      <c r="DB41" s="608"/>
      <c r="DC41" s="608"/>
      <c r="DD41" s="608"/>
      <c r="DE41" s="608"/>
      <c r="DG41" s="609" t="str">
        <f>IF('各会計、関係団体の財政状況及び健全化判断比率'!BR14="","",'各会計、関係団体の財政状況及び健全化判断比率'!BR14)</f>
        <v/>
      </c>
      <c r="DH41" s="609"/>
      <c r="DI41" s="177"/>
    </row>
    <row r="42" spans="1:113" ht="32.25" customHeight="1" x14ac:dyDescent="0.2">
      <c r="B42" s="199"/>
      <c r="C42" s="607" t="str">
        <f t="shared" si="5"/>
        <v/>
      </c>
      <c r="D42" s="607"/>
      <c r="E42" s="608" t="str">
        <f>IF('各会計、関係団体の財政状況及び健全化判断比率'!B15="","",'各会計、関係団体の財政状況及び健全化判断比率'!B15)</f>
        <v/>
      </c>
      <c r="F42" s="608"/>
      <c r="G42" s="608"/>
      <c r="H42" s="608"/>
      <c r="I42" s="608"/>
      <c r="J42" s="608"/>
      <c r="K42" s="608"/>
      <c r="L42" s="608"/>
      <c r="M42" s="608"/>
      <c r="N42" s="608"/>
      <c r="O42" s="608"/>
      <c r="P42" s="608"/>
      <c r="Q42" s="608"/>
      <c r="R42" s="608"/>
      <c r="S42" s="608"/>
      <c r="T42" s="172"/>
      <c r="U42" s="607" t="str">
        <f t="shared" si="4"/>
        <v/>
      </c>
      <c r="V42" s="607"/>
      <c r="W42" s="608"/>
      <c r="X42" s="608"/>
      <c r="Y42" s="608"/>
      <c r="Z42" s="608"/>
      <c r="AA42" s="608"/>
      <c r="AB42" s="608"/>
      <c r="AC42" s="608"/>
      <c r="AD42" s="608"/>
      <c r="AE42" s="608"/>
      <c r="AF42" s="608"/>
      <c r="AG42" s="608"/>
      <c r="AH42" s="608"/>
      <c r="AI42" s="608"/>
      <c r="AJ42" s="608"/>
      <c r="AK42" s="608"/>
      <c r="AL42" s="172"/>
      <c r="AM42" s="607" t="str">
        <f t="shared" si="0"/>
        <v/>
      </c>
      <c r="AN42" s="607"/>
      <c r="AO42" s="608"/>
      <c r="AP42" s="608"/>
      <c r="AQ42" s="608"/>
      <c r="AR42" s="608"/>
      <c r="AS42" s="608"/>
      <c r="AT42" s="608"/>
      <c r="AU42" s="608"/>
      <c r="AV42" s="608"/>
      <c r="AW42" s="608"/>
      <c r="AX42" s="608"/>
      <c r="AY42" s="608"/>
      <c r="AZ42" s="608"/>
      <c r="BA42" s="608"/>
      <c r="BB42" s="608"/>
      <c r="BC42" s="608"/>
      <c r="BD42" s="172"/>
      <c r="BE42" s="607" t="str">
        <f t="shared" si="1"/>
        <v/>
      </c>
      <c r="BF42" s="607"/>
      <c r="BG42" s="608"/>
      <c r="BH42" s="608"/>
      <c r="BI42" s="608"/>
      <c r="BJ42" s="608"/>
      <c r="BK42" s="608"/>
      <c r="BL42" s="608"/>
      <c r="BM42" s="608"/>
      <c r="BN42" s="608"/>
      <c r="BO42" s="608"/>
      <c r="BP42" s="608"/>
      <c r="BQ42" s="608"/>
      <c r="BR42" s="608"/>
      <c r="BS42" s="608"/>
      <c r="BT42" s="608"/>
      <c r="BU42" s="608"/>
      <c r="BV42" s="172"/>
      <c r="BW42" s="607">
        <f t="shared" si="2"/>
        <v>16</v>
      </c>
      <c r="BX42" s="607"/>
      <c r="BY42" s="608" t="str">
        <f>IF('各会計、関係団体の財政状況及び健全化判断比率'!B76="","",'各会計、関係団体の財政状況及び健全化判断比率'!B76)</f>
        <v>東京都六市競艇事業組合</v>
      </c>
      <c r="BZ42" s="608"/>
      <c r="CA42" s="608"/>
      <c r="CB42" s="608"/>
      <c r="CC42" s="608"/>
      <c r="CD42" s="608"/>
      <c r="CE42" s="608"/>
      <c r="CF42" s="608"/>
      <c r="CG42" s="608"/>
      <c r="CH42" s="608"/>
      <c r="CI42" s="608"/>
      <c r="CJ42" s="608"/>
      <c r="CK42" s="608"/>
      <c r="CL42" s="608"/>
      <c r="CM42" s="608"/>
      <c r="CN42" s="172"/>
      <c r="CO42" s="607">
        <f t="shared" si="3"/>
        <v>25</v>
      </c>
      <c r="CP42" s="607"/>
      <c r="CQ42" s="608" t="str">
        <f>IF('各会計、関係団体の財政状況及び健全化判断比率'!BS15="","",'各会計、関係団体の財政状況及び健全化判断比率'!BS15)</f>
        <v>町田新産業創造センター</v>
      </c>
      <c r="CR42" s="608"/>
      <c r="CS42" s="608"/>
      <c r="CT42" s="608"/>
      <c r="CU42" s="608"/>
      <c r="CV42" s="608"/>
      <c r="CW42" s="608"/>
      <c r="CX42" s="608"/>
      <c r="CY42" s="608"/>
      <c r="CZ42" s="608"/>
      <c r="DA42" s="608"/>
      <c r="DB42" s="608"/>
      <c r="DC42" s="608"/>
      <c r="DD42" s="608"/>
      <c r="DE42" s="608"/>
      <c r="DG42" s="609" t="str">
        <f>IF('各会計、関係団体の財政状況及び健全化判断比率'!BR15="","",'各会計、関係団体の財政状況及び健全化判断比率'!BR15)</f>
        <v/>
      </c>
      <c r="DH42" s="609"/>
      <c r="DI42" s="177"/>
    </row>
    <row r="43" spans="1:113" ht="32.25" customHeight="1" x14ac:dyDescent="0.2">
      <c r="B43" s="199"/>
      <c r="C43" s="607" t="str">
        <f t="shared" si="5"/>
        <v/>
      </c>
      <c r="D43" s="607"/>
      <c r="E43" s="608" t="str">
        <f>IF('各会計、関係団体の財政状況及び健全化判断比率'!B16="","",'各会計、関係団体の財政状況及び健全化判断比率'!B16)</f>
        <v/>
      </c>
      <c r="F43" s="608"/>
      <c r="G43" s="608"/>
      <c r="H43" s="608"/>
      <c r="I43" s="608"/>
      <c r="J43" s="608"/>
      <c r="K43" s="608"/>
      <c r="L43" s="608"/>
      <c r="M43" s="608"/>
      <c r="N43" s="608"/>
      <c r="O43" s="608"/>
      <c r="P43" s="608"/>
      <c r="Q43" s="608"/>
      <c r="R43" s="608"/>
      <c r="S43" s="608"/>
      <c r="T43" s="172"/>
      <c r="U43" s="607" t="str">
        <f t="shared" si="4"/>
        <v/>
      </c>
      <c r="V43" s="607"/>
      <c r="W43" s="608"/>
      <c r="X43" s="608"/>
      <c r="Y43" s="608"/>
      <c r="Z43" s="608"/>
      <c r="AA43" s="608"/>
      <c r="AB43" s="608"/>
      <c r="AC43" s="608"/>
      <c r="AD43" s="608"/>
      <c r="AE43" s="608"/>
      <c r="AF43" s="608"/>
      <c r="AG43" s="608"/>
      <c r="AH43" s="608"/>
      <c r="AI43" s="608"/>
      <c r="AJ43" s="608"/>
      <c r="AK43" s="608"/>
      <c r="AL43" s="172"/>
      <c r="AM43" s="607" t="str">
        <f t="shared" si="0"/>
        <v/>
      </c>
      <c r="AN43" s="607"/>
      <c r="AO43" s="608"/>
      <c r="AP43" s="608"/>
      <c r="AQ43" s="608"/>
      <c r="AR43" s="608"/>
      <c r="AS43" s="608"/>
      <c r="AT43" s="608"/>
      <c r="AU43" s="608"/>
      <c r="AV43" s="608"/>
      <c r="AW43" s="608"/>
      <c r="AX43" s="608"/>
      <c r="AY43" s="608"/>
      <c r="AZ43" s="608"/>
      <c r="BA43" s="608"/>
      <c r="BB43" s="608"/>
      <c r="BC43" s="608"/>
      <c r="BD43" s="172"/>
      <c r="BE43" s="607" t="str">
        <f t="shared" si="1"/>
        <v/>
      </c>
      <c r="BF43" s="607"/>
      <c r="BG43" s="608"/>
      <c r="BH43" s="608"/>
      <c r="BI43" s="608"/>
      <c r="BJ43" s="608"/>
      <c r="BK43" s="608"/>
      <c r="BL43" s="608"/>
      <c r="BM43" s="608"/>
      <c r="BN43" s="608"/>
      <c r="BO43" s="608"/>
      <c r="BP43" s="608"/>
      <c r="BQ43" s="608"/>
      <c r="BR43" s="608"/>
      <c r="BS43" s="608"/>
      <c r="BT43" s="608"/>
      <c r="BU43" s="608"/>
      <c r="BV43" s="172"/>
      <c r="BW43" s="607" t="str">
        <f t="shared" si="2"/>
        <v/>
      </c>
      <c r="BX43" s="607"/>
      <c r="BY43" s="608" t="str">
        <f>IF('各会計、関係団体の財政状況及び健全化判断比率'!B77="","",'各会計、関係団体の財政状況及び健全化判断比率'!B77)</f>
        <v/>
      </c>
      <c r="BZ43" s="608"/>
      <c r="CA43" s="608"/>
      <c r="CB43" s="608"/>
      <c r="CC43" s="608"/>
      <c r="CD43" s="608"/>
      <c r="CE43" s="608"/>
      <c r="CF43" s="608"/>
      <c r="CG43" s="608"/>
      <c r="CH43" s="608"/>
      <c r="CI43" s="608"/>
      <c r="CJ43" s="608"/>
      <c r="CK43" s="608"/>
      <c r="CL43" s="608"/>
      <c r="CM43" s="608"/>
      <c r="CN43" s="172"/>
      <c r="CO43" s="607">
        <f t="shared" si="3"/>
        <v>26</v>
      </c>
      <c r="CP43" s="607"/>
      <c r="CQ43" s="608" t="str">
        <f>IF('各会計、関係団体の財政状況及び健全化判断比率'!BS16="","",'各会計、関係団体の財政状況及び健全化判断比率'!BS16)</f>
        <v>町田市地域活動サポートオフィス</v>
      </c>
      <c r="CR43" s="608"/>
      <c r="CS43" s="608"/>
      <c r="CT43" s="608"/>
      <c r="CU43" s="608"/>
      <c r="CV43" s="608"/>
      <c r="CW43" s="608"/>
      <c r="CX43" s="608"/>
      <c r="CY43" s="608"/>
      <c r="CZ43" s="608"/>
      <c r="DA43" s="608"/>
      <c r="DB43" s="608"/>
      <c r="DC43" s="608"/>
      <c r="DD43" s="608"/>
      <c r="DE43" s="608"/>
      <c r="DG43" s="609" t="str">
        <f>IF('各会計、関係団体の財政状況及び健全化判断比率'!BR16="","",'各会計、関係団体の財政状況及び健全化判断比率'!BR16)</f>
        <v/>
      </c>
      <c r="DH43" s="609"/>
      <c r="DI43" s="177"/>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203</v>
      </c>
      <c r="E46" s="610" t="s">
        <v>204</v>
      </c>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0"/>
      <c r="AK46" s="610"/>
      <c r="AL46" s="610"/>
      <c r="AM46" s="610"/>
      <c r="AN46" s="610"/>
      <c r="AO46" s="610"/>
      <c r="AP46" s="610"/>
      <c r="AQ46" s="610"/>
      <c r="AR46" s="610"/>
      <c r="AS46" s="610"/>
      <c r="AT46" s="610"/>
      <c r="AU46" s="610"/>
      <c r="AV46" s="610"/>
      <c r="AW46" s="610"/>
      <c r="AX46" s="610"/>
      <c r="AY46" s="610"/>
      <c r="AZ46" s="610"/>
      <c r="BA46" s="610"/>
      <c r="BB46" s="610"/>
      <c r="BC46" s="610"/>
      <c r="BD46" s="610"/>
      <c r="BE46" s="610"/>
      <c r="BF46" s="610"/>
      <c r="BG46" s="610"/>
      <c r="BH46" s="610"/>
      <c r="BI46" s="610"/>
      <c r="BJ46" s="610"/>
      <c r="BK46" s="610"/>
      <c r="BL46" s="610"/>
      <c r="BM46" s="610"/>
      <c r="BN46" s="610"/>
      <c r="BO46" s="610"/>
      <c r="BP46" s="610"/>
      <c r="BQ46" s="610"/>
      <c r="BR46" s="610"/>
      <c r="BS46" s="610"/>
      <c r="BT46" s="610"/>
      <c r="BU46" s="610"/>
      <c r="BV46" s="610"/>
      <c r="BW46" s="610"/>
      <c r="BX46" s="610"/>
      <c r="BY46" s="610"/>
      <c r="BZ46" s="610"/>
      <c r="CA46" s="610"/>
      <c r="CB46" s="610"/>
      <c r="CC46" s="610"/>
      <c r="CD46" s="610"/>
      <c r="CE46" s="610"/>
      <c r="CF46" s="610"/>
      <c r="CG46" s="610"/>
      <c r="CH46" s="610"/>
      <c r="CI46" s="610"/>
      <c r="CJ46" s="610"/>
      <c r="CK46" s="610"/>
      <c r="CL46" s="610"/>
      <c r="CM46" s="610"/>
      <c r="CN46" s="610"/>
      <c r="CO46" s="610"/>
      <c r="CP46" s="610"/>
      <c r="CQ46" s="610"/>
      <c r="CR46" s="610"/>
      <c r="CS46" s="610"/>
      <c r="CT46" s="610"/>
      <c r="CU46" s="610"/>
      <c r="CV46" s="610"/>
      <c r="CW46" s="610"/>
      <c r="CX46" s="610"/>
      <c r="CY46" s="610"/>
      <c r="CZ46" s="610"/>
      <c r="DA46" s="610"/>
      <c r="DB46" s="610"/>
      <c r="DC46" s="610"/>
      <c r="DD46" s="610"/>
      <c r="DE46" s="610"/>
      <c r="DF46" s="610"/>
      <c r="DG46" s="610"/>
      <c r="DH46" s="610"/>
      <c r="DI46" s="610"/>
    </row>
    <row r="47" spans="1:113" x14ac:dyDescent="0.2">
      <c r="E47" s="610" t="s">
        <v>205</v>
      </c>
      <c r="F47" s="610"/>
      <c r="G47" s="610"/>
      <c r="H47" s="610"/>
      <c r="I47" s="610"/>
      <c r="J47" s="610"/>
      <c r="K47" s="610"/>
      <c r="L47" s="610"/>
      <c r="M47" s="610"/>
      <c r="N47" s="610"/>
      <c r="O47" s="610"/>
      <c r="P47" s="610"/>
      <c r="Q47" s="610"/>
      <c r="R47" s="610"/>
      <c r="S47" s="610"/>
      <c r="T47" s="610"/>
      <c r="U47" s="610"/>
      <c r="V47" s="610"/>
      <c r="W47" s="610"/>
      <c r="X47" s="610"/>
      <c r="Y47" s="610"/>
      <c r="Z47" s="610"/>
      <c r="AA47" s="610"/>
      <c r="AB47" s="610"/>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0"/>
      <c r="AY47" s="610"/>
      <c r="AZ47" s="610"/>
      <c r="BA47" s="610"/>
      <c r="BB47" s="610"/>
      <c r="BC47" s="610"/>
      <c r="BD47" s="610"/>
      <c r="BE47" s="610"/>
      <c r="BF47" s="610"/>
      <c r="BG47" s="610"/>
      <c r="BH47" s="610"/>
      <c r="BI47" s="610"/>
      <c r="BJ47" s="610"/>
      <c r="BK47" s="610"/>
      <c r="BL47" s="610"/>
      <c r="BM47" s="610"/>
      <c r="BN47" s="610"/>
      <c r="BO47" s="610"/>
      <c r="BP47" s="610"/>
      <c r="BQ47" s="610"/>
      <c r="BR47" s="610"/>
      <c r="BS47" s="610"/>
      <c r="BT47" s="610"/>
      <c r="BU47" s="610"/>
      <c r="BV47" s="610"/>
      <c r="BW47" s="610"/>
      <c r="BX47" s="610"/>
      <c r="BY47" s="610"/>
      <c r="BZ47" s="610"/>
      <c r="CA47" s="610"/>
      <c r="CB47" s="610"/>
      <c r="CC47" s="610"/>
      <c r="CD47" s="610"/>
      <c r="CE47" s="610"/>
      <c r="CF47" s="610"/>
      <c r="CG47" s="610"/>
      <c r="CH47" s="610"/>
      <c r="CI47" s="610"/>
      <c r="CJ47" s="610"/>
      <c r="CK47" s="610"/>
      <c r="CL47" s="610"/>
      <c r="CM47" s="610"/>
      <c r="CN47" s="610"/>
      <c r="CO47" s="610"/>
      <c r="CP47" s="610"/>
      <c r="CQ47" s="610"/>
      <c r="CR47" s="610"/>
      <c r="CS47" s="610"/>
      <c r="CT47" s="610"/>
      <c r="CU47" s="610"/>
      <c r="CV47" s="610"/>
      <c r="CW47" s="610"/>
      <c r="CX47" s="610"/>
      <c r="CY47" s="610"/>
      <c r="CZ47" s="610"/>
      <c r="DA47" s="610"/>
      <c r="DB47" s="610"/>
      <c r="DC47" s="610"/>
      <c r="DD47" s="610"/>
      <c r="DE47" s="610"/>
      <c r="DF47" s="610"/>
      <c r="DG47" s="610"/>
      <c r="DH47" s="610"/>
      <c r="DI47" s="610"/>
    </row>
    <row r="48" spans="1:113" x14ac:dyDescent="0.2">
      <c r="E48" s="610" t="s">
        <v>206</v>
      </c>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610"/>
      <c r="BE48" s="610"/>
      <c r="BF48" s="610"/>
      <c r="BG48" s="610"/>
      <c r="BH48" s="610"/>
      <c r="BI48" s="610"/>
      <c r="BJ48" s="610"/>
      <c r="BK48" s="610"/>
      <c r="BL48" s="610"/>
      <c r="BM48" s="610"/>
      <c r="BN48" s="610"/>
      <c r="BO48" s="610"/>
      <c r="BP48" s="610"/>
      <c r="BQ48" s="610"/>
      <c r="BR48" s="610"/>
      <c r="BS48" s="610"/>
      <c r="BT48" s="610"/>
      <c r="BU48" s="610"/>
      <c r="BV48" s="610"/>
      <c r="BW48" s="610"/>
      <c r="BX48" s="610"/>
      <c r="BY48" s="610"/>
      <c r="BZ48" s="610"/>
      <c r="CA48" s="610"/>
      <c r="CB48" s="610"/>
      <c r="CC48" s="610"/>
      <c r="CD48" s="610"/>
      <c r="CE48" s="610"/>
      <c r="CF48" s="610"/>
      <c r="CG48" s="610"/>
      <c r="CH48" s="610"/>
      <c r="CI48" s="610"/>
      <c r="CJ48" s="610"/>
      <c r="CK48" s="610"/>
      <c r="CL48" s="610"/>
      <c r="CM48" s="610"/>
      <c r="CN48" s="610"/>
      <c r="CO48" s="610"/>
      <c r="CP48" s="610"/>
      <c r="CQ48" s="610"/>
      <c r="CR48" s="610"/>
      <c r="CS48" s="610"/>
      <c r="CT48" s="610"/>
      <c r="CU48" s="610"/>
      <c r="CV48" s="610"/>
      <c r="CW48" s="610"/>
      <c r="CX48" s="610"/>
      <c r="CY48" s="610"/>
      <c r="CZ48" s="610"/>
      <c r="DA48" s="610"/>
      <c r="DB48" s="610"/>
      <c r="DC48" s="610"/>
      <c r="DD48" s="610"/>
      <c r="DE48" s="610"/>
      <c r="DF48" s="610"/>
      <c r="DG48" s="610"/>
      <c r="DH48" s="610"/>
      <c r="DI48" s="610"/>
    </row>
    <row r="49" spans="5:113" x14ac:dyDescent="0.2">
      <c r="E49" s="611" t="s">
        <v>207</v>
      </c>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1"/>
      <c r="AZ49" s="611"/>
      <c r="BA49" s="611"/>
      <c r="BB49" s="611"/>
      <c r="BC49" s="611"/>
      <c r="BD49" s="611"/>
      <c r="BE49" s="611"/>
      <c r="BF49" s="611"/>
      <c r="BG49" s="611"/>
      <c r="BH49" s="611"/>
      <c r="BI49" s="611"/>
      <c r="BJ49" s="611"/>
      <c r="BK49" s="611"/>
      <c r="BL49" s="611"/>
      <c r="BM49" s="611"/>
      <c r="BN49" s="611"/>
      <c r="BO49" s="611"/>
      <c r="BP49" s="611"/>
      <c r="BQ49" s="611"/>
      <c r="BR49" s="611"/>
      <c r="BS49" s="611"/>
      <c r="BT49" s="611"/>
      <c r="BU49" s="611"/>
      <c r="BV49" s="611"/>
      <c r="BW49" s="611"/>
      <c r="BX49" s="611"/>
      <c r="BY49" s="611"/>
      <c r="BZ49" s="611"/>
      <c r="CA49" s="611"/>
      <c r="CB49" s="611"/>
      <c r="CC49" s="611"/>
      <c r="CD49" s="611"/>
      <c r="CE49" s="611"/>
      <c r="CF49" s="611"/>
      <c r="CG49" s="611"/>
      <c r="CH49" s="611"/>
      <c r="CI49" s="611"/>
      <c r="CJ49" s="611"/>
      <c r="CK49" s="611"/>
      <c r="CL49" s="611"/>
      <c r="CM49" s="611"/>
      <c r="CN49" s="611"/>
      <c r="CO49" s="611"/>
      <c r="CP49" s="611"/>
      <c r="CQ49" s="611"/>
      <c r="CR49" s="611"/>
      <c r="CS49" s="611"/>
      <c r="CT49" s="611"/>
      <c r="CU49" s="611"/>
      <c r="CV49" s="611"/>
      <c r="CW49" s="611"/>
      <c r="CX49" s="611"/>
      <c r="CY49" s="611"/>
      <c r="CZ49" s="611"/>
      <c r="DA49" s="611"/>
      <c r="DB49" s="611"/>
      <c r="DC49" s="611"/>
      <c r="DD49" s="611"/>
      <c r="DE49" s="611"/>
      <c r="DF49" s="611"/>
      <c r="DG49" s="611"/>
      <c r="DH49" s="611"/>
      <c r="DI49" s="611"/>
    </row>
    <row r="50" spans="5:113" x14ac:dyDescent="0.2">
      <c r="E50" s="610" t="s">
        <v>208</v>
      </c>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610"/>
      <c r="BE50" s="610"/>
      <c r="BF50" s="610"/>
      <c r="BG50" s="610"/>
      <c r="BH50" s="610"/>
      <c r="BI50" s="610"/>
      <c r="BJ50" s="610"/>
      <c r="BK50" s="610"/>
      <c r="BL50" s="610"/>
      <c r="BM50" s="610"/>
      <c r="BN50" s="610"/>
      <c r="BO50" s="610"/>
      <c r="BP50" s="610"/>
      <c r="BQ50" s="610"/>
      <c r="BR50" s="610"/>
      <c r="BS50" s="610"/>
      <c r="BT50" s="610"/>
      <c r="BU50" s="610"/>
      <c r="BV50" s="610"/>
      <c r="BW50" s="610"/>
      <c r="BX50" s="610"/>
      <c r="BY50" s="610"/>
      <c r="BZ50" s="610"/>
      <c r="CA50" s="610"/>
      <c r="CB50" s="610"/>
      <c r="CC50" s="610"/>
      <c r="CD50" s="610"/>
      <c r="CE50" s="610"/>
      <c r="CF50" s="610"/>
      <c r="CG50" s="610"/>
      <c r="CH50" s="610"/>
      <c r="CI50" s="610"/>
      <c r="CJ50" s="610"/>
      <c r="CK50" s="610"/>
      <c r="CL50" s="610"/>
      <c r="CM50" s="610"/>
      <c r="CN50" s="610"/>
      <c r="CO50" s="610"/>
      <c r="CP50" s="610"/>
      <c r="CQ50" s="610"/>
      <c r="CR50" s="610"/>
      <c r="CS50" s="610"/>
      <c r="CT50" s="610"/>
      <c r="CU50" s="610"/>
      <c r="CV50" s="610"/>
      <c r="CW50" s="610"/>
      <c r="CX50" s="610"/>
      <c r="CY50" s="610"/>
      <c r="CZ50" s="610"/>
      <c r="DA50" s="610"/>
      <c r="DB50" s="610"/>
      <c r="DC50" s="610"/>
      <c r="DD50" s="610"/>
      <c r="DE50" s="610"/>
      <c r="DF50" s="610"/>
      <c r="DG50" s="610"/>
      <c r="DH50" s="610"/>
      <c r="DI50" s="610"/>
    </row>
    <row r="51" spans="5:113" x14ac:dyDescent="0.2">
      <c r="E51" s="610" t="s">
        <v>209</v>
      </c>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c r="AS51" s="610"/>
      <c r="AT51" s="610"/>
      <c r="AU51" s="610"/>
      <c r="AV51" s="610"/>
      <c r="AW51" s="610"/>
      <c r="AX51" s="610"/>
      <c r="AY51" s="610"/>
      <c r="AZ51" s="610"/>
      <c r="BA51" s="610"/>
      <c r="BB51" s="610"/>
      <c r="BC51" s="610"/>
      <c r="BD51" s="610"/>
      <c r="BE51" s="610"/>
      <c r="BF51" s="610"/>
      <c r="BG51" s="610"/>
      <c r="BH51" s="610"/>
      <c r="BI51" s="610"/>
      <c r="BJ51" s="610"/>
      <c r="BK51" s="610"/>
      <c r="BL51" s="610"/>
      <c r="BM51" s="610"/>
      <c r="BN51" s="610"/>
      <c r="BO51" s="610"/>
      <c r="BP51" s="610"/>
      <c r="BQ51" s="610"/>
      <c r="BR51" s="610"/>
      <c r="BS51" s="610"/>
      <c r="BT51" s="610"/>
      <c r="BU51" s="610"/>
      <c r="BV51" s="610"/>
      <c r="BW51" s="610"/>
      <c r="BX51" s="610"/>
      <c r="BY51" s="610"/>
      <c r="BZ51" s="610"/>
      <c r="CA51" s="610"/>
      <c r="CB51" s="610"/>
      <c r="CC51" s="610"/>
      <c r="CD51" s="610"/>
      <c r="CE51" s="610"/>
      <c r="CF51" s="610"/>
      <c r="CG51" s="610"/>
      <c r="CH51" s="610"/>
      <c r="CI51" s="610"/>
      <c r="CJ51" s="610"/>
      <c r="CK51" s="610"/>
      <c r="CL51" s="610"/>
      <c r="CM51" s="610"/>
      <c r="CN51" s="610"/>
      <c r="CO51" s="610"/>
      <c r="CP51" s="610"/>
      <c r="CQ51" s="610"/>
      <c r="CR51" s="610"/>
      <c r="CS51" s="610"/>
      <c r="CT51" s="610"/>
      <c r="CU51" s="610"/>
      <c r="CV51" s="610"/>
      <c r="CW51" s="610"/>
      <c r="CX51" s="610"/>
      <c r="CY51" s="610"/>
      <c r="CZ51" s="610"/>
      <c r="DA51" s="610"/>
      <c r="DB51" s="610"/>
      <c r="DC51" s="610"/>
      <c r="DD51" s="610"/>
      <c r="DE51" s="610"/>
      <c r="DF51" s="610"/>
      <c r="DG51" s="610"/>
      <c r="DH51" s="610"/>
      <c r="DI51" s="610"/>
    </row>
    <row r="52" spans="5:113" x14ac:dyDescent="0.2">
      <c r="E52" s="610" t="s">
        <v>210</v>
      </c>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610"/>
      <c r="BE52" s="610"/>
      <c r="BF52" s="610"/>
      <c r="BG52" s="610"/>
      <c r="BH52" s="610"/>
      <c r="BI52" s="610"/>
      <c r="BJ52" s="610"/>
      <c r="BK52" s="610"/>
      <c r="BL52" s="610"/>
      <c r="BM52" s="610"/>
      <c r="BN52" s="610"/>
      <c r="BO52" s="610"/>
      <c r="BP52" s="610"/>
      <c r="BQ52" s="610"/>
      <c r="BR52" s="610"/>
      <c r="BS52" s="610"/>
      <c r="BT52" s="610"/>
      <c r="BU52" s="610"/>
      <c r="BV52" s="610"/>
      <c r="BW52" s="610"/>
      <c r="BX52" s="610"/>
      <c r="BY52" s="610"/>
      <c r="BZ52" s="610"/>
      <c r="CA52" s="610"/>
      <c r="CB52" s="610"/>
      <c r="CC52" s="610"/>
      <c r="CD52" s="610"/>
      <c r="CE52" s="610"/>
      <c r="CF52" s="610"/>
      <c r="CG52" s="610"/>
      <c r="CH52" s="610"/>
      <c r="CI52" s="610"/>
      <c r="CJ52" s="610"/>
      <c r="CK52" s="610"/>
      <c r="CL52" s="610"/>
      <c r="CM52" s="610"/>
      <c r="CN52" s="610"/>
      <c r="CO52" s="610"/>
      <c r="CP52" s="610"/>
      <c r="CQ52" s="610"/>
      <c r="CR52" s="610"/>
      <c r="CS52" s="610"/>
      <c r="CT52" s="610"/>
      <c r="CU52" s="610"/>
      <c r="CV52" s="610"/>
      <c r="CW52" s="610"/>
      <c r="CX52" s="610"/>
      <c r="CY52" s="610"/>
      <c r="CZ52" s="610"/>
      <c r="DA52" s="610"/>
      <c r="DB52" s="610"/>
      <c r="DC52" s="610"/>
      <c r="DD52" s="610"/>
      <c r="DE52" s="610"/>
      <c r="DF52" s="610"/>
      <c r="DG52" s="610"/>
      <c r="DH52" s="610"/>
      <c r="DI52" s="610"/>
    </row>
    <row r="53" spans="5:113" x14ac:dyDescent="0.2">
      <c r="E53" s="171" t="s">
        <v>596</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2">
      <c r="A34" s="22"/>
      <c r="B34" s="31"/>
      <c r="C34" s="1163" t="s">
        <v>556</v>
      </c>
      <c r="D34" s="1163"/>
      <c r="E34" s="1164"/>
      <c r="F34" s="32">
        <v>5.86</v>
      </c>
      <c r="G34" s="33">
        <v>3.02</v>
      </c>
      <c r="H34" s="33">
        <v>5.68</v>
      </c>
      <c r="I34" s="33">
        <v>5.13</v>
      </c>
      <c r="J34" s="34">
        <v>9.73</v>
      </c>
      <c r="K34" s="22"/>
      <c r="L34" s="22"/>
      <c r="M34" s="22"/>
      <c r="N34" s="22"/>
      <c r="O34" s="22"/>
      <c r="P34" s="22"/>
    </row>
    <row r="35" spans="1:16" ht="39" customHeight="1" x14ac:dyDescent="0.2">
      <c r="A35" s="22"/>
      <c r="B35" s="35"/>
      <c r="C35" s="1159" t="s">
        <v>557</v>
      </c>
      <c r="D35" s="1159"/>
      <c r="E35" s="1160"/>
      <c r="F35" s="36">
        <v>2.63</v>
      </c>
      <c r="G35" s="37">
        <v>2.63</v>
      </c>
      <c r="H35" s="37">
        <v>2.44</v>
      </c>
      <c r="I35" s="37">
        <v>3.66</v>
      </c>
      <c r="J35" s="38">
        <v>5.28</v>
      </c>
      <c r="K35" s="22"/>
      <c r="L35" s="22"/>
      <c r="M35" s="22"/>
      <c r="N35" s="22"/>
      <c r="O35" s="22"/>
      <c r="P35" s="22"/>
    </row>
    <row r="36" spans="1:16" ht="39" customHeight="1" x14ac:dyDescent="0.2">
      <c r="A36" s="22"/>
      <c r="B36" s="35"/>
      <c r="C36" s="1159" t="s">
        <v>558</v>
      </c>
      <c r="D36" s="1159"/>
      <c r="E36" s="1160"/>
      <c r="F36" s="36">
        <v>0.21</v>
      </c>
      <c r="G36" s="37">
        <v>0.13</v>
      </c>
      <c r="H36" s="37">
        <v>0.7</v>
      </c>
      <c r="I36" s="37">
        <v>1.25</v>
      </c>
      <c r="J36" s="38">
        <v>1.66</v>
      </c>
      <c r="K36" s="22"/>
      <c r="L36" s="22"/>
      <c r="M36" s="22"/>
      <c r="N36" s="22"/>
      <c r="O36" s="22"/>
      <c r="P36" s="22"/>
    </row>
    <row r="37" spans="1:16" ht="39" customHeight="1" x14ac:dyDescent="0.2">
      <c r="A37" s="22"/>
      <c r="B37" s="35"/>
      <c r="C37" s="1159" t="s">
        <v>559</v>
      </c>
      <c r="D37" s="1159"/>
      <c r="E37" s="1160"/>
      <c r="F37" s="36">
        <v>1.55</v>
      </c>
      <c r="G37" s="37">
        <v>1.08</v>
      </c>
      <c r="H37" s="37">
        <v>0.94</v>
      </c>
      <c r="I37" s="37">
        <v>1.83</v>
      </c>
      <c r="J37" s="38">
        <v>1.63</v>
      </c>
      <c r="K37" s="22"/>
      <c r="L37" s="22"/>
      <c r="M37" s="22"/>
      <c r="N37" s="22"/>
      <c r="O37" s="22"/>
      <c r="P37" s="22"/>
    </row>
    <row r="38" spans="1:16" ht="39" customHeight="1" x14ac:dyDescent="0.2">
      <c r="A38" s="22"/>
      <c r="B38" s="35"/>
      <c r="C38" s="1159" t="s">
        <v>560</v>
      </c>
      <c r="D38" s="1159"/>
      <c r="E38" s="1160"/>
      <c r="F38" s="36">
        <v>2.66</v>
      </c>
      <c r="G38" s="37">
        <v>1.1000000000000001</v>
      </c>
      <c r="H38" s="37">
        <v>0.83</v>
      </c>
      <c r="I38" s="37">
        <v>0.91</v>
      </c>
      <c r="J38" s="38">
        <v>1.26</v>
      </c>
      <c r="K38" s="22"/>
      <c r="L38" s="22"/>
      <c r="M38" s="22"/>
      <c r="N38" s="22"/>
      <c r="O38" s="22"/>
      <c r="P38" s="22"/>
    </row>
    <row r="39" spans="1:16" ht="39" customHeight="1" x14ac:dyDescent="0.2">
      <c r="A39" s="22"/>
      <c r="B39" s="35"/>
      <c r="C39" s="1159" t="s">
        <v>561</v>
      </c>
      <c r="D39" s="1159"/>
      <c r="E39" s="1160"/>
      <c r="F39" s="36">
        <v>0.06</v>
      </c>
      <c r="G39" s="37">
        <v>0.09</v>
      </c>
      <c r="H39" s="37">
        <v>0.14000000000000001</v>
      </c>
      <c r="I39" s="37">
        <v>0</v>
      </c>
      <c r="J39" s="38">
        <v>0.12</v>
      </c>
      <c r="K39" s="22"/>
      <c r="L39" s="22"/>
      <c r="M39" s="22"/>
      <c r="N39" s="22"/>
      <c r="O39" s="22"/>
      <c r="P39" s="22"/>
    </row>
    <row r="40" spans="1:16" ht="39" customHeight="1" x14ac:dyDescent="0.2">
      <c r="A40" s="22"/>
      <c r="B40" s="35"/>
      <c r="C40" s="1159" t="s">
        <v>562</v>
      </c>
      <c r="D40" s="1159"/>
      <c r="E40" s="1160"/>
      <c r="F40" s="36" t="s">
        <v>509</v>
      </c>
      <c r="G40" s="37" t="s">
        <v>509</v>
      </c>
      <c r="H40" s="37" t="s">
        <v>509</v>
      </c>
      <c r="I40" s="37">
        <v>0</v>
      </c>
      <c r="J40" s="38">
        <v>0</v>
      </c>
      <c r="K40" s="22"/>
      <c r="L40" s="22"/>
      <c r="M40" s="22"/>
      <c r="N40" s="22"/>
      <c r="O40" s="22"/>
      <c r="P40" s="22"/>
    </row>
    <row r="41" spans="1:16" ht="39" customHeight="1" x14ac:dyDescent="0.2">
      <c r="A41" s="22"/>
      <c r="B41" s="35"/>
      <c r="C41" s="1159"/>
      <c r="D41" s="1159"/>
      <c r="E41" s="1160"/>
      <c r="F41" s="36"/>
      <c r="G41" s="37"/>
      <c r="H41" s="37"/>
      <c r="I41" s="37"/>
      <c r="J41" s="38"/>
      <c r="K41" s="22"/>
      <c r="L41" s="22"/>
      <c r="M41" s="22"/>
      <c r="N41" s="22"/>
      <c r="O41" s="22"/>
      <c r="P41" s="22"/>
    </row>
    <row r="42" spans="1:16" ht="39" customHeight="1" x14ac:dyDescent="0.2">
      <c r="A42" s="22"/>
      <c r="B42" s="39"/>
      <c r="C42" s="1159" t="s">
        <v>563</v>
      </c>
      <c r="D42" s="1159"/>
      <c r="E42" s="1160"/>
      <c r="F42" s="36" t="s">
        <v>509</v>
      </c>
      <c r="G42" s="37" t="s">
        <v>509</v>
      </c>
      <c r="H42" s="37" t="s">
        <v>509</v>
      </c>
      <c r="I42" s="37" t="s">
        <v>509</v>
      </c>
      <c r="J42" s="38" t="s">
        <v>509</v>
      </c>
      <c r="K42" s="22"/>
      <c r="L42" s="22"/>
      <c r="M42" s="22"/>
      <c r="N42" s="22"/>
      <c r="O42" s="22"/>
      <c r="P42" s="22"/>
    </row>
    <row r="43" spans="1:16" ht="39" customHeight="1" thickBot="1" x14ac:dyDescent="0.25">
      <c r="A43" s="22"/>
      <c r="B43" s="40"/>
      <c r="C43" s="1161" t="s">
        <v>564</v>
      </c>
      <c r="D43" s="1161"/>
      <c r="E43" s="1162"/>
      <c r="F43" s="41" t="s">
        <v>509</v>
      </c>
      <c r="G43" s="42" t="s">
        <v>509</v>
      </c>
      <c r="H43" s="42" t="s">
        <v>509</v>
      </c>
      <c r="I43" s="42" t="s">
        <v>509</v>
      </c>
      <c r="J43" s="43" t="s">
        <v>509</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v3VdztnhQvqCq2AgMNmi9NPIpH4yqzhtNvpcAa0anRUsazDhC6K2o1vf6hCzmxLcPDJKmf5vVXBvtRRMqgGL4Q==" saltValue="zHm5yiD0KdOjljDZU1iN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550</v>
      </c>
      <c r="L44" s="54" t="s">
        <v>551</v>
      </c>
      <c r="M44" s="54" t="s">
        <v>552</v>
      </c>
      <c r="N44" s="54" t="s">
        <v>553</v>
      </c>
      <c r="O44" s="55" t="s">
        <v>554</v>
      </c>
      <c r="P44" s="46"/>
      <c r="Q44" s="46"/>
      <c r="R44" s="46"/>
      <c r="S44" s="46"/>
      <c r="T44" s="46"/>
      <c r="U44" s="46"/>
    </row>
    <row r="45" spans="1:21" ht="30.75" customHeight="1" x14ac:dyDescent="0.2">
      <c r="A45" s="46"/>
      <c r="B45" s="1165" t="s">
        <v>11</v>
      </c>
      <c r="C45" s="1166"/>
      <c r="D45" s="56"/>
      <c r="E45" s="1171" t="s">
        <v>12</v>
      </c>
      <c r="F45" s="1171"/>
      <c r="G45" s="1171"/>
      <c r="H45" s="1171"/>
      <c r="I45" s="1171"/>
      <c r="J45" s="1172"/>
      <c r="K45" s="57">
        <v>6477</v>
      </c>
      <c r="L45" s="58">
        <v>6627</v>
      </c>
      <c r="M45" s="58">
        <v>6964</v>
      </c>
      <c r="N45" s="58">
        <v>7647</v>
      </c>
      <c r="O45" s="59">
        <v>7201</v>
      </c>
      <c r="P45" s="46"/>
      <c r="Q45" s="46"/>
      <c r="R45" s="46"/>
      <c r="S45" s="46"/>
      <c r="T45" s="46"/>
      <c r="U45" s="46"/>
    </row>
    <row r="46" spans="1:21" ht="30.75" customHeight="1" x14ac:dyDescent="0.2">
      <c r="A46" s="46"/>
      <c r="B46" s="1167"/>
      <c r="C46" s="1168"/>
      <c r="D46" s="60"/>
      <c r="E46" s="1173" t="s">
        <v>13</v>
      </c>
      <c r="F46" s="1173"/>
      <c r="G46" s="1173"/>
      <c r="H46" s="1173"/>
      <c r="I46" s="1173"/>
      <c r="J46" s="1174"/>
      <c r="K46" s="61" t="s">
        <v>509</v>
      </c>
      <c r="L46" s="62" t="s">
        <v>509</v>
      </c>
      <c r="M46" s="62" t="s">
        <v>509</v>
      </c>
      <c r="N46" s="62" t="s">
        <v>509</v>
      </c>
      <c r="O46" s="63" t="s">
        <v>509</v>
      </c>
      <c r="P46" s="46"/>
      <c r="Q46" s="46"/>
      <c r="R46" s="46"/>
      <c r="S46" s="46"/>
      <c r="T46" s="46"/>
      <c r="U46" s="46"/>
    </row>
    <row r="47" spans="1:21" ht="30.75" customHeight="1" x14ac:dyDescent="0.2">
      <c r="A47" s="46"/>
      <c r="B47" s="1167"/>
      <c r="C47" s="1168"/>
      <c r="D47" s="60"/>
      <c r="E47" s="1173" t="s">
        <v>14</v>
      </c>
      <c r="F47" s="1173"/>
      <c r="G47" s="1173"/>
      <c r="H47" s="1173"/>
      <c r="I47" s="1173"/>
      <c r="J47" s="1174"/>
      <c r="K47" s="61" t="s">
        <v>509</v>
      </c>
      <c r="L47" s="62" t="s">
        <v>509</v>
      </c>
      <c r="M47" s="62" t="s">
        <v>509</v>
      </c>
      <c r="N47" s="62" t="s">
        <v>509</v>
      </c>
      <c r="O47" s="63" t="s">
        <v>509</v>
      </c>
      <c r="P47" s="46"/>
      <c r="Q47" s="46"/>
      <c r="R47" s="46"/>
      <c r="S47" s="46"/>
      <c r="T47" s="46"/>
      <c r="U47" s="46"/>
    </row>
    <row r="48" spans="1:21" ht="30.75" customHeight="1" x14ac:dyDescent="0.2">
      <c r="A48" s="46"/>
      <c r="B48" s="1167"/>
      <c r="C48" s="1168"/>
      <c r="D48" s="60"/>
      <c r="E48" s="1173" t="s">
        <v>15</v>
      </c>
      <c r="F48" s="1173"/>
      <c r="G48" s="1173"/>
      <c r="H48" s="1173"/>
      <c r="I48" s="1173"/>
      <c r="J48" s="1174"/>
      <c r="K48" s="61">
        <v>1602</v>
      </c>
      <c r="L48" s="62">
        <v>1171</v>
      </c>
      <c r="M48" s="62">
        <v>1283</v>
      </c>
      <c r="N48" s="62">
        <v>1133</v>
      </c>
      <c r="O48" s="63">
        <v>975</v>
      </c>
      <c r="P48" s="46"/>
      <c r="Q48" s="46"/>
      <c r="R48" s="46"/>
      <c r="S48" s="46"/>
      <c r="T48" s="46"/>
      <c r="U48" s="46"/>
    </row>
    <row r="49" spans="1:21" ht="30.75" customHeight="1" x14ac:dyDescent="0.2">
      <c r="A49" s="46"/>
      <c r="B49" s="1167"/>
      <c r="C49" s="1168"/>
      <c r="D49" s="60"/>
      <c r="E49" s="1173" t="s">
        <v>16</v>
      </c>
      <c r="F49" s="1173"/>
      <c r="G49" s="1173"/>
      <c r="H49" s="1173"/>
      <c r="I49" s="1173"/>
      <c r="J49" s="1174"/>
      <c r="K49" s="61">
        <v>171</v>
      </c>
      <c r="L49" s="62">
        <v>148</v>
      </c>
      <c r="M49" s="62">
        <v>115</v>
      </c>
      <c r="N49" s="62">
        <v>38</v>
      </c>
      <c r="O49" s="63">
        <v>2</v>
      </c>
      <c r="P49" s="46"/>
      <c r="Q49" s="46"/>
      <c r="R49" s="46"/>
      <c r="S49" s="46"/>
      <c r="T49" s="46"/>
      <c r="U49" s="46"/>
    </row>
    <row r="50" spans="1:21" ht="30.75" customHeight="1" x14ac:dyDescent="0.2">
      <c r="A50" s="46"/>
      <c r="B50" s="1167"/>
      <c r="C50" s="1168"/>
      <c r="D50" s="60"/>
      <c r="E50" s="1173" t="s">
        <v>17</v>
      </c>
      <c r="F50" s="1173"/>
      <c r="G50" s="1173"/>
      <c r="H50" s="1173"/>
      <c r="I50" s="1173"/>
      <c r="J50" s="1174"/>
      <c r="K50" s="61">
        <v>236</v>
      </c>
      <c r="L50" s="62">
        <v>239</v>
      </c>
      <c r="M50" s="62">
        <v>238</v>
      </c>
      <c r="N50" s="62">
        <v>244</v>
      </c>
      <c r="O50" s="63">
        <v>217</v>
      </c>
      <c r="P50" s="46"/>
      <c r="Q50" s="46"/>
      <c r="R50" s="46"/>
      <c r="S50" s="46"/>
      <c r="T50" s="46"/>
      <c r="U50" s="46"/>
    </row>
    <row r="51" spans="1:21" ht="30.75" customHeight="1" x14ac:dyDescent="0.2">
      <c r="A51" s="46"/>
      <c r="B51" s="1169"/>
      <c r="C51" s="1170"/>
      <c r="D51" s="64"/>
      <c r="E51" s="1173" t="s">
        <v>18</v>
      </c>
      <c r="F51" s="1173"/>
      <c r="G51" s="1173"/>
      <c r="H51" s="1173"/>
      <c r="I51" s="1173"/>
      <c r="J51" s="1174"/>
      <c r="K51" s="61" t="s">
        <v>509</v>
      </c>
      <c r="L51" s="62" t="s">
        <v>509</v>
      </c>
      <c r="M51" s="62" t="s">
        <v>509</v>
      </c>
      <c r="N51" s="62" t="s">
        <v>509</v>
      </c>
      <c r="O51" s="63" t="s">
        <v>509</v>
      </c>
      <c r="P51" s="46"/>
      <c r="Q51" s="46"/>
      <c r="R51" s="46"/>
      <c r="S51" s="46"/>
      <c r="T51" s="46"/>
      <c r="U51" s="46"/>
    </row>
    <row r="52" spans="1:21" ht="30.75" customHeight="1" x14ac:dyDescent="0.2">
      <c r="A52" s="46"/>
      <c r="B52" s="1175" t="s">
        <v>19</v>
      </c>
      <c r="C52" s="1176"/>
      <c r="D52" s="64"/>
      <c r="E52" s="1173" t="s">
        <v>20</v>
      </c>
      <c r="F52" s="1173"/>
      <c r="G52" s="1173"/>
      <c r="H52" s="1173"/>
      <c r="I52" s="1173"/>
      <c r="J52" s="1174"/>
      <c r="K52" s="61">
        <v>8507</v>
      </c>
      <c r="L52" s="62">
        <v>8195</v>
      </c>
      <c r="M52" s="62">
        <v>8412</v>
      </c>
      <c r="N52" s="62">
        <v>7924</v>
      </c>
      <c r="O52" s="63">
        <v>7558</v>
      </c>
      <c r="P52" s="46"/>
      <c r="Q52" s="46"/>
      <c r="R52" s="46"/>
      <c r="S52" s="46"/>
      <c r="T52" s="46"/>
      <c r="U52" s="46"/>
    </row>
    <row r="53" spans="1:21" ht="30.75" customHeight="1" thickBot="1" x14ac:dyDescent="0.25">
      <c r="A53" s="46"/>
      <c r="B53" s="1177" t="s">
        <v>21</v>
      </c>
      <c r="C53" s="1178"/>
      <c r="D53" s="65"/>
      <c r="E53" s="1179" t="s">
        <v>22</v>
      </c>
      <c r="F53" s="1179"/>
      <c r="G53" s="1179"/>
      <c r="H53" s="1179"/>
      <c r="I53" s="1179"/>
      <c r="J53" s="1180"/>
      <c r="K53" s="66">
        <v>-21</v>
      </c>
      <c r="L53" s="67">
        <v>-10</v>
      </c>
      <c r="M53" s="67">
        <v>188</v>
      </c>
      <c r="N53" s="67">
        <v>1138</v>
      </c>
      <c r="O53" s="68">
        <v>837</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565</v>
      </c>
      <c r="P55" s="46"/>
      <c r="Q55" s="46"/>
      <c r="R55" s="46"/>
      <c r="S55" s="46"/>
      <c r="T55" s="46"/>
      <c r="U55" s="46"/>
    </row>
    <row r="56" spans="1:21" ht="31.5" customHeight="1" thickBot="1" x14ac:dyDescent="0.25">
      <c r="A56" s="46"/>
      <c r="B56" s="74"/>
      <c r="C56" s="75"/>
      <c r="D56" s="75"/>
      <c r="E56" s="76"/>
      <c r="F56" s="76"/>
      <c r="G56" s="76"/>
      <c r="H56" s="76"/>
      <c r="I56" s="76"/>
      <c r="J56" s="77" t="s">
        <v>2</v>
      </c>
      <c r="K56" s="78" t="s">
        <v>566</v>
      </c>
      <c r="L56" s="79" t="s">
        <v>567</v>
      </c>
      <c r="M56" s="79" t="s">
        <v>568</v>
      </c>
      <c r="N56" s="79" t="s">
        <v>569</v>
      </c>
      <c r="O56" s="80" t="s">
        <v>570</v>
      </c>
      <c r="P56" s="46"/>
      <c r="Q56" s="46"/>
      <c r="R56" s="46"/>
      <c r="S56" s="46"/>
      <c r="T56" s="46"/>
      <c r="U56" s="46"/>
    </row>
    <row r="57" spans="1:21" ht="31.5" customHeight="1" x14ac:dyDescent="0.2">
      <c r="B57" s="1181" t="s">
        <v>25</v>
      </c>
      <c r="C57" s="1182"/>
      <c r="D57" s="1185" t="s">
        <v>26</v>
      </c>
      <c r="E57" s="1186"/>
      <c r="F57" s="1186"/>
      <c r="G57" s="1186"/>
      <c r="H57" s="1186"/>
      <c r="I57" s="1186"/>
      <c r="J57" s="1187"/>
      <c r="K57" s="81"/>
      <c r="L57" s="82"/>
      <c r="M57" s="82"/>
      <c r="N57" s="82"/>
      <c r="O57" s="83"/>
    </row>
    <row r="58" spans="1:21" ht="31.5" customHeight="1" thickBot="1" x14ac:dyDescent="0.25">
      <c r="B58" s="1183"/>
      <c r="C58" s="1184"/>
      <c r="D58" s="1188" t="s">
        <v>27</v>
      </c>
      <c r="E58" s="1189"/>
      <c r="F58" s="1189"/>
      <c r="G58" s="1189"/>
      <c r="H58" s="1189"/>
      <c r="I58" s="1189"/>
      <c r="J58" s="1190"/>
      <c r="K58" s="84"/>
      <c r="L58" s="85"/>
      <c r="M58" s="85"/>
      <c r="N58" s="85"/>
      <c r="O58" s="86"/>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uPclYnSEYvK2sqb/X6eJ6iJWgxxTxCNfDZ+j2wjJBQ7gReDGmh1q1lbCGBmY5ih5HgO18/oN4FIkZhnrbVld0g==" saltValue="2F5OyOqSxFX1EQE9slYw+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550</v>
      </c>
      <c r="J40" s="98" t="s">
        <v>551</v>
      </c>
      <c r="K40" s="98" t="s">
        <v>552</v>
      </c>
      <c r="L40" s="98" t="s">
        <v>553</v>
      </c>
      <c r="M40" s="99" t="s">
        <v>554</v>
      </c>
    </row>
    <row r="41" spans="2:13" ht="27.75" customHeight="1" x14ac:dyDescent="0.2">
      <c r="B41" s="1191" t="s">
        <v>30</v>
      </c>
      <c r="C41" s="1192"/>
      <c r="D41" s="100"/>
      <c r="E41" s="1197" t="s">
        <v>31</v>
      </c>
      <c r="F41" s="1197"/>
      <c r="G41" s="1197"/>
      <c r="H41" s="1198"/>
      <c r="I41" s="339">
        <v>74424</v>
      </c>
      <c r="J41" s="340">
        <v>75563</v>
      </c>
      <c r="K41" s="340">
        <v>79990</v>
      </c>
      <c r="L41" s="340">
        <v>87483</v>
      </c>
      <c r="M41" s="341">
        <v>93810</v>
      </c>
    </row>
    <row r="42" spans="2:13" ht="27.75" customHeight="1" x14ac:dyDescent="0.2">
      <c r="B42" s="1193"/>
      <c r="C42" s="1194"/>
      <c r="D42" s="101"/>
      <c r="E42" s="1199" t="s">
        <v>32</v>
      </c>
      <c r="F42" s="1199"/>
      <c r="G42" s="1199"/>
      <c r="H42" s="1200"/>
      <c r="I42" s="342">
        <v>2374</v>
      </c>
      <c r="J42" s="343">
        <v>2284</v>
      </c>
      <c r="K42" s="343">
        <v>1954</v>
      </c>
      <c r="L42" s="343">
        <v>1867</v>
      </c>
      <c r="M42" s="344">
        <v>2049</v>
      </c>
    </row>
    <row r="43" spans="2:13" ht="27.75" customHeight="1" x14ac:dyDescent="0.2">
      <c r="B43" s="1193"/>
      <c r="C43" s="1194"/>
      <c r="D43" s="101"/>
      <c r="E43" s="1199" t="s">
        <v>33</v>
      </c>
      <c r="F43" s="1199"/>
      <c r="G43" s="1199"/>
      <c r="H43" s="1200"/>
      <c r="I43" s="342">
        <v>26331</v>
      </c>
      <c r="J43" s="343">
        <v>23388</v>
      </c>
      <c r="K43" s="343">
        <v>21375</v>
      </c>
      <c r="L43" s="343">
        <v>14424</v>
      </c>
      <c r="M43" s="344">
        <v>14111</v>
      </c>
    </row>
    <row r="44" spans="2:13" ht="27.75" customHeight="1" x14ac:dyDescent="0.2">
      <c r="B44" s="1193"/>
      <c r="C44" s="1194"/>
      <c r="D44" s="101"/>
      <c r="E44" s="1199" t="s">
        <v>34</v>
      </c>
      <c r="F44" s="1199"/>
      <c r="G44" s="1199"/>
      <c r="H44" s="1200"/>
      <c r="I44" s="342">
        <v>361</v>
      </c>
      <c r="J44" s="343">
        <v>202</v>
      </c>
      <c r="K44" s="343">
        <v>74</v>
      </c>
      <c r="L44" s="343">
        <v>23</v>
      </c>
      <c r="M44" s="344">
        <v>20</v>
      </c>
    </row>
    <row r="45" spans="2:13" ht="27.75" customHeight="1" x14ac:dyDescent="0.2">
      <c r="B45" s="1193"/>
      <c r="C45" s="1194"/>
      <c r="D45" s="101"/>
      <c r="E45" s="1199" t="s">
        <v>35</v>
      </c>
      <c r="F45" s="1199"/>
      <c r="G45" s="1199"/>
      <c r="H45" s="1200"/>
      <c r="I45" s="342">
        <v>13944</v>
      </c>
      <c r="J45" s="343">
        <v>13886</v>
      </c>
      <c r="K45" s="343">
        <v>13890</v>
      </c>
      <c r="L45" s="343">
        <v>14230</v>
      </c>
      <c r="M45" s="344">
        <v>14278</v>
      </c>
    </row>
    <row r="46" spans="2:13" ht="27.75" customHeight="1" x14ac:dyDescent="0.2">
      <c r="B46" s="1193"/>
      <c r="C46" s="1194"/>
      <c r="D46" s="102"/>
      <c r="E46" s="1199" t="s">
        <v>36</v>
      </c>
      <c r="F46" s="1199"/>
      <c r="G46" s="1199"/>
      <c r="H46" s="1200"/>
      <c r="I46" s="342" t="s">
        <v>509</v>
      </c>
      <c r="J46" s="343" t="s">
        <v>509</v>
      </c>
      <c r="K46" s="343" t="s">
        <v>509</v>
      </c>
      <c r="L46" s="343" t="s">
        <v>509</v>
      </c>
      <c r="M46" s="344" t="s">
        <v>509</v>
      </c>
    </row>
    <row r="47" spans="2:13" ht="27.75" customHeight="1" x14ac:dyDescent="0.2">
      <c r="B47" s="1193"/>
      <c r="C47" s="1194"/>
      <c r="D47" s="103"/>
      <c r="E47" s="1201" t="s">
        <v>37</v>
      </c>
      <c r="F47" s="1202"/>
      <c r="G47" s="1202"/>
      <c r="H47" s="1203"/>
      <c r="I47" s="342" t="s">
        <v>509</v>
      </c>
      <c r="J47" s="343" t="s">
        <v>509</v>
      </c>
      <c r="K47" s="343" t="s">
        <v>509</v>
      </c>
      <c r="L47" s="343" t="s">
        <v>509</v>
      </c>
      <c r="M47" s="344" t="s">
        <v>509</v>
      </c>
    </row>
    <row r="48" spans="2:13" ht="27.75" customHeight="1" x14ac:dyDescent="0.2">
      <c r="B48" s="1193"/>
      <c r="C48" s="1194"/>
      <c r="D48" s="101"/>
      <c r="E48" s="1199" t="s">
        <v>38</v>
      </c>
      <c r="F48" s="1199"/>
      <c r="G48" s="1199"/>
      <c r="H48" s="1200"/>
      <c r="I48" s="342" t="s">
        <v>509</v>
      </c>
      <c r="J48" s="343" t="s">
        <v>509</v>
      </c>
      <c r="K48" s="343" t="s">
        <v>509</v>
      </c>
      <c r="L48" s="343" t="s">
        <v>509</v>
      </c>
      <c r="M48" s="344" t="s">
        <v>509</v>
      </c>
    </row>
    <row r="49" spans="2:13" ht="27.75" customHeight="1" x14ac:dyDescent="0.2">
      <c r="B49" s="1195"/>
      <c r="C49" s="1196"/>
      <c r="D49" s="101"/>
      <c r="E49" s="1199" t="s">
        <v>39</v>
      </c>
      <c r="F49" s="1199"/>
      <c r="G49" s="1199"/>
      <c r="H49" s="1200"/>
      <c r="I49" s="342" t="s">
        <v>509</v>
      </c>
      <c r="J49" s="343" t="s">
        <v>509</v>
      </c>
      <c r="K49" s="343" t="s">
        <v>509</v>
      </c>
      <c r="L49" s="343" t="s">
        <v>509</v>
      </c>
      <c r="M49" s="344" t="s">
        <v>509</v>
      </c>
    </row>
    <row r="50" spans="2:13" ht="27.75" customHeight="1" x14ac:dyDescent="0.2">
      <c r="B50" s="1204" t="s">
        <v>40</v>
      </c>
      <c r="C50" s="1205"/>
      <c r="D50" s="104"/>
      <c r="E50" s="1199" t="s">
        <v>41</v>
      </c>
      <c r="F50" s="1199"/>
      <c r="G50" s="1199"/>
      <c r="H50" s="1200"/>
      <c r="I50" s="342">
        <v>21386</v>
      </c>
      <c r="J50" s="343">
        <v>24612</v>
      </c>
      <c r="K50" s="343">
        <v>22135</v>
      </c>
      <c r="L50" s="343">
        <v>24788</v>
      </c>
      <c r="M50" s="344">
        <v>26477</v>
      </c>
    </row>
    <row r="51" spans="2:13" ht="27.75" customHeight="1" x14ac:dyDescent="0.2">
      <c r="B51" s="1193"/>
      <c r="C51" s="1194"/>
      <c r="D51" s="101"/>
      <c r="E51" s="1199" t="s">
        <v>42</v>
      </c>
      <c r="F51" s="1199"/>
      <c r="G51" s="1199"/>
      <c r="H51" s="1200"/>
      <c r="I51" s="342">
        <v>20062</v>
      </c>
      <c r="J51" s="343">
        <v>18094</v>
      </c>
      <c r="K51" s="343">
        <v>19494</v>
      </c>
      <c r="L51" s="343">
        <v>20066</v>
      </c>
      <c r="M51" s="344">
        <v>29724</v>
      </c>
    </row>
    <row r="52" spans="2:13" ht="27.75" customHeight="1" x14ac:dyDescent="0.2">
      <c r="B52" s="1195"/>
      <c r="C52" s="1196"/>
      <c r="D52" s="101"/>
      <c r="E52" s="1199" t="s">
        <v>43</v>
      </c>
      <c r="F52" s="1199"/>
      <c r="G52" s="1199"/>
      <c r="H52" s="1200"/>
      <c r="I52" s="342">
        <v>78194</v>
      </c>
      <c r="J52" s="343">
        <v>77870</v>
      </c>
      <c r="K52" s="343">
        <v>77351</v>
      </c>
      <c r="L52" s="343">
        <v>78319</v>
      </c>
      <c r="M52" s="344">
        <v>79673</v>
      </c>
    </row>
    <row r="53" spans="2:13" ht="27.75" customHeight="1" thickBot="1" x14ac:dyDescent="0.25">
      <c r="B53" s="1206" t="s">
        <v>21</v>
      </c>
      <c r="C53" s="1207"/>
      <c r="D53" s="105"/>
      <c r="E53" s="1208" t="s">
        <v>44</v>
      </c>
      <c r="F53" s="1208"/>
      <c r="G53" s="1208"/>
      <c r="H53" s="1209"/>
      <c r="I53" s="345">
        <v>-2207</v>
      </c>
      <c r="J53" s="346">
        <v>-5254</v>
      </c>
      <c r="K53" s="346">
        <v>-1696</v>
      </c>
      <c r="L53" s="346">
        <v>-5146</v>
      </c>
      <c r="M53" s="347">
        <v>-11607</v>
      </c>
    </row>
    <row r="54" spans="2:13" ht="27.75" customHeight="1" x14ac:dyDescent="0.2">
      <c r="B54" s="106" t="s">
        <v>45</v>
      </c>
      <c r="C54" s="107"/>
      <c r="D54" s="107"/>
      <c r="E54" s="108"/>
      <c r="F54" s="108"/>
      <c r="G54" s="108"/>
      <c r="H54" s="108"/>
      <c r="I54" s="109"/>
      <c r="J54" s="109"/>
      <c r="K54" s="109"/>
      <c r="L54" s="109"/>
      <c r="M54" s="109"/>
    </row>
    <row r="55" spans="2:13" ht="13.2" x14ac:dyDescent="0.2"/>
  </sheetData>
  <sheetProtection algorithmName="SHA-512" hashValue="ZueHQ+WgeSvYSiKTpwK9FtUNFI2UXZlOK+1lZCqU6i+jD8pvPSBa0d6ZyPUYS/p7k29aYNtL/9AnOYvLgQ7URA==" saltValue="bZv7HDTlCdnAK7mK+Z2tN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46</v>
      </c>
    </row>
    <row r="54" spans="2:8" ht="29.25" customHeight="1" thickBot="1" x14ac:dyDescent="0.3">
      <c r="B54" s="111" t="s">
        <v>1</v>
      </c>
      <c r="C54" s="112"/>
      <c r="D54" s="112"/>
      <c r="E54" s="113" t="s">
        <v>2</v>
      </c>
      <c r="F54" s="114" t="s">
        <v>552</v>
      </c>
      <c r="G54" s="114" t="s">
        <v>553</v>
      </c>
      <c r="H54" s="115" t="s">
        <v>554</v>
      </c>
    </row>
    <row r="55" spans="2:8" ht="52.5" customHeight="1" x14ac:dyDescent="0.2">
      <c r="B55" s="116"/>
      <c r="C55" s="1218" t="s">
        <v>47</v>
      </c>
      <c r="D55" s="1218"/>
      <c r="E55" s="1219"/>
      <c r="F55" s="117">
        <v>7876</v>
      </c>
      <c r="G55" s="117">
        <v>9016</v>
      </c>
      <c r="H55" s="118">
        <v>9285</v>
      </c>
    </row>
    <row r="56" spans="2:8" ht="52.5" customHeight="1" x14ac:dyDescent="0.2">
      <c r="B56" s="119"/>
      <c r="C56" s="1220" t="s">
        <v>48</v>
      </c>
      <c r="D56" s="1220"/>
      <c r="E56" s="1221"/>
      <c r="F56" s="120" t="s">
        <v>509</v>
      </c>
      <c r="G56" s="120" t="s">
        <v>509</v>
      </c>
      <c r="H56" s="121" t="s">
        <v>509</v>
      </c>
    </row>
    <row r="57" spans="2:8" ht="53.25" customHeight="1" x14ac:dyDescent="0.2">
      <c r="B57" s="119"/>
      <c r="C57" s="1222" t="s">
        <v>49</v>
      </c>
      <c r="D57" s="1222"/>
      <c r="E57" s="1223"/>
      <c r="F57" s="122">
        <v>11191</v>
      </c>
      <c r="G57" s="122">
        <v>12729</v>
      </c>
      <c r="H57" s="123">
        <v>13690</v>
      </c>
    </row>
    <row r="58" spans="2:8" ht="45.75" customHeight="1" x14ac:dyDescent="0.2">
      <c r="B58" s="124"/>
      <c r="C58" s="1210" t="s">
        <v>581</v>
      </c>
      <c r="D58" s="1211"/>
      <c r="E58" s="1212"/>
      <c r="F58" s="125">
        <v>5621</v>
      </c>
      <c r="G58" s="125">
        <v>6566</v>
      </c>
      <c r="H58" s="126">
        <v>6755</v>
      </c>
    </row>
    <row r="59" spans="2:8" ht="45.75" customHeight="1" x14ac:dyDescent="0.2">
      <c r="B59" s="124"/>
      <c r="C59" s="1210" t="s">
        <v>582</v>
      </c>
      <c r="D59" s="1211"/>
      <c r="E59" s="1212"/>
      <c r="F59" s="125">
        <v>1297</v>
      </c>
      <c r="G59" s="125">
        <v>1580</v>
      </c>
      <c r="H59" s="126">
        <v>2317</v>
      </c>
    </row>
    <row r="60" spans="2:8" ht="45.75" customHeight="1" x14ac:dyDescent="0.2">
      <c r="B60" s="124"/>
      <c r="C60" s="1210" t="s">
        <v>583</v>
      </c>
      <c r="D60" s="1211"/>
      <c r="E60" s="1212"/>
      <c r="F60" s="125">
        <v>2031</v>
      </c>
      <c r="G60" s="125">
        <v>2065</v>
      </c>
      <c r="H60" s="126">
        <v>1991</v>
      </c>
    </row>
    <row r="61" spans="2:8" ht="45.75" customHeight="1" x14ac:dyDescent="0.2">
      <c r="B61" s="124"/>
      <c r="C61" s="1210" t="s">
        <v>584</v>
      </c>
      <c r="D61" s="1211"/>
      <c r="E61" s="1212"/>
      <c r="F61" s="125">
        <v>1560</v>
      </c>
      <c r="G61" s="125">
        <v>1492</v>
      </c>
      <c r="H61" s="126">
        <v>1432</v>
      </c>
    </row>
    <row r="62" spans="2:8" ht="45.75" customHeight="1" thickBot="1" x14ac:dyDescent="0.25">
      <c r="B62" s="127"/>
      <c r="C62" s="1213" t="s">
        <v>598</v>
      </c>
      <c r="D62" s="1214"/>
      <c r="E62" s="1215"/>
      <c r="F62" s="128">
        <v>500</v>
      </c>
      <c r="G62" s="128">
        <v>750</v>
      </c>
      <c r="H62" s="129">
        <v>751</v>
      </c>
    </row>
    <row r="63" spans="2:8" ht="52.5" customHeight="1" thickBot="1" x14ac:dyDescent="0.25">
      <c r="B63" s="130"/>
      <c r="C63" s="1216" t="s">
        <v>50</v>
      </c>
      <c r="D63" s="1216"/>
      <c r="E63" s="1217"/>
      <c r="F63" s="131">
        <v>19067</v>
      </c>
      <c r="G63" s="131">
        <v>21745</v>
      </c>
      <c r="H63" s="132">
        <v>22975</v>
      </c>
    </row>
    <row r="64" spans="2:8" ht="13.2" x14ac:dyDescent="0.2"/>
  </sheetData>
  <sheetProtection algorithmName="SHA-512" hashValue="rJbOf7fX2T1T3CmHnGOZbkfMaNSlJnI3G43t1qxQQqV2lMXFxNIwGJcLpVn+luNNs3k/rfVRdz4Pr+UHp+o+7g==" saltValue="uSQJbHSNx+x87ZAeeoCS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252" customWidth="1"/>
    <col min="2" max="107" width="2.44140625" style="252" customWidth="1"/>
    <col min="108" max="108" width="6.109375" style="258" customWidth="1"/>
    <col min="109" max="109" width="5.88671875" style="256" customWidth="1"/>
    <col min="110" max="16384" width="8.6640625" style="252" hidden="1"/>
  </cols>
  <sheetData>
    <row r="1" spans="1:109" ht="42.75" customHeight="1" x14ac:dyDescent="0.2">
      <c r="A1" s="348"/>
      <c r="B1" s="349"/>
      <c r="DD1" s="252"/>
      <c r="DE1" s="252"/>
    </row>
    <row r="2" spans="1:109" ht="25.5" customHeight="1" x14ac:dyDescent="0.2">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52"/>
      <c r="DE2" s="252"/>
    </row>
    <row r="3" spans="1:109" ht="25.5" customHeight="1" x14ac:dyDescent="0.2">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52"/>
      <c r="DE3" s="252"/>
    </row>
    <row r="4" spans="1:109" s="250" customFormat="1" ht="13.2" x14ac:dyDescent="0.2">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50" customFormat="1" ht="13.2" x14ac:dyDescent="0.2">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50" customFormat="1" ht="13.2" x14ac:dyDescent="0.2">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50" customFormat="1" ht="13.2" x14ac:dyDescent="0.2">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50" customFormat="1" ht="13.2" x14ac:dyDescent="0.2">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50" customFormat="1" ht="13.2" x14ac:dyDescent="0.2">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50" customFormat="1" ht="13.2" x14ac:dyDescent="0.2">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50" customFormat="1" ht="13.2" x14ac:dyDescent="0.2">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50" customFormat="1" ht="13.2" x14ac:dyDescent="0.2">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50" customFormat="1" ht="13.2" x14ac:dyDescent="0.2">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50" customFormat="1" ht="13.2" x14ac:dyDescent="0.2">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50" customFormat="1" ht="13.2" x14ac:dyDescent="0.2">
      <c r="A15" s="252"/>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50" customFormat="1" ht="13.2" x14ac:dyDescent="0.2">
      <c r="A16" s="252"/>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50" customFormat="1" ht="13.2" x14ac:dyDescent="0.2">
      <c r="A17" s="252"/>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50" customFormat="1" ht="13.2" x14ac:dyDescent="0.2">
      <c r="A18" s="252"/>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ht="13.2" x14ac:dyDescent="0.2">
      <c r="DD19" s="252"/>
      <c r="DE19" s="252"/>
    </row>
    <row r="20" spans="1:109" ht="13.2" x14ac:dyDescent="0.2">
      <c r="DD20" s="252"/>
      <c r="DE20" s="252"/>
    </row>
    <row r="21" spans="1:109" ht="17.25" customHeight="1" x14ac:dyDescent="0.2">
      <c r="B21" s="351"/>
      <c r="C21" s="254"/>
      <c r="D21" s="254"/>
      <c r="E21" s="254"/>
      <c r="F21" s="254"/>
      <c r="G21" s="254"/>
      <c r="H21" s="254"/>
      <c r="I21" s="254"/>
      <c r="J21" s="254"/>
      <c r="K21" s="254"/>
      <c r="L21" s="254"/>
      <c r="M21" s="254"/>
      <c r="N21" s="352"/>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352"/>
      <c r="AU21" s="254"/>
      <c r="AV21" s="254"/>
      <c r="AW21" s="254"/>
      <c r="AX21" s="254"/>
      <c r="AY21" s="254"/>
      <c r="AZ21" s="254"/>
      <c r="BA21" s="254"/>
      <c r="BB21" s="254"/>
      <c r="BC21" s="254"/>
      <c r="BD21" s="254"/>
      <c r="BE21" s="254"/>
      <c r="BF21" s="352"/>
      <c r="BG21" s="254"/>
      <c r="BH21" s="254"/>
      <c r="BI21" s="254"/>
      <c r="BJ21" s="254"/>
      <c r="BK21" s="254"/>
      <c r="BL21" s="254"/>
      <c r="BM21" s="254"/>
      <c r="BN21" s="254"/>
      <c r="BO21" s="254"/>
      <c r="BP21" s="254"/>
      <c r="BQ21" s="254"/>
      <c r="BR21" s="352"/>
      <c r="BS21" s="254"/>
      <c r="BT21" s="254"/>
      <c r="BU21" s="254"/>
      <c r="BV21" s="254"/>
      <c r="BW21" s="254"/>
      <c r="BX21" s="254"/>
      <c r="BY21" s="254"/>
      <c r="BZ21" s="254"/>
      <c r="CA21" s="254"/>
      <c r="CB21" s="254"/>
      <c r="CC21" s="254"/>
      <c r="CD21" s="352"/>
      <c r="CE21" s="254"/>
      <c r="CF21" s="254"/>
      <c r="CG21" s="254"/>
      <c r="CH21" s="254"/>
      <c r="CI21" s="254"/>
      <c r="CJ21" s="254"/>
      <c r="CK21" s="254"/>
      <c r="CL21" s="254"/>
      <c r="CM21" s="254"/>
      <c r="CN21" s="254"/>
      <c r="CO21" s="254"/>
      <c r="CP21" s="352"/>
      <c r="CQ21" s="254"/>
      <c r="CR21" s="254"/>
      <c r="CS21" s="254"/>
      <c r="CT21" s="254"/>
      <c r="CU21" s="254"/>
      <c r="CV21" s="254"/>
      <c r="CW21" s="254"/>
      <c r="CX21" s="254"/>
      <c r="CY21" s="254"/>
      <c r="CZ21" s="254"/>
      <c r="DA21" s="254"/>
      <c r="DB21" s="352"/>
      <c r="DC21" s="254"/>
      <c r="DD21" s="255"/>
      <c r="DE21" s="252"/>
    </row>
    <row r="22" spans="1:109" ht="17.25" customHeight="1" x14ac:dyDescent="0.2">
      <c r="B22" s="256"/>
    </row>
    <row r="23" spans="1:109" ht="13.2" x14ac:dyDescent="0.2">
      <c r="B23" s="256"/>
    </row>
    <row r="24" spans="1:109" ht="13.2" x14ac:dyDescent="0.2">
      <c r="B24" s="256"/>
    </row>
    <row r="25" spans="1:109" ht="13.2" x14ac:dyDescent="0.2">
      <c r="B25" s="256"/>
    </row>
    <row r="26" spans="1:109" ht="13.2" x14ac:dyDescent="0.2">
      <c r="B26" s="256"/>
    </row>
    <row r="27" spans="1:109" ht="13.2" x14ac:dyDescent="0.2">
      <c r="B27" s="256"/>
    </row>
    <row r="28" spans="1:109" ht="13.2" x14ac:dyDescent="0.2">
      <c r="B28" s="256"/>
    </row>
    <row r="29" spans="1:109" ht="13.2" x14ac:dyDescent="0.2">
      <c r="B29" s="256"/>
    </row>
    <row r="30" spans="1:109" ht="13.2" x14ac:dyDescent="0.2">
      <c r="B30" s="256"/>
    </row>
    <row r="31" spans="1:109" ht="13.2" x14ac:dyDescent="0.2">
      <c r="B31" s="256"/>
    </row>
    <row r="32" spans="1:109" ht="13.2" x14ac:dyDescent="0.2">
      <c r="B32" s="256"/>
    </row>
    <row r="33" spans="2:109" ht="13.2" x14ac:dyDescent="0.2">
      <c r="B33" s="256"/>
    </row>
    <row r="34" spans="2:109" ht="13.2" x14ac:dyDescent="0.2">
      <c r="B34" s="256"/>
    </row>
    <row r="35" spans="2:109" ht="13.2" x14ac:dyDescent="0.2">
      <c r="B35" s="256"/>
    </row>
    <row r="36" spans="2:109" ht="13.2" x14ac:dyDescent="0.2">
      <c r="B36" s="256"/>
    </row>
    <row r="37" spans="2:109" ht="13.2" x14ac:dyDescent="0.2">
      <c r="B37" s="256"/>
    </row>
    <row r="38" spans="2:109" ht="13.2" x14ac:dyDescent="0.2">
      <c r="B38" s="256"/>
    </row>
    <row r="39" spans="2:109" ht="13.2" x14ac:dyDescent="0.2">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ht="13.2" x14ac:dyDescent="0.2">
      <c r="B40" s="353"/>
      <c r="DD40" s="353"/>
      <c r="DE40" s="252"/>
    </row>
    <row r="41" spans="2:109" ht="16.2" x14ac:dyDescent="0.2">
      <c r="B41" s="253" t="s">
        <v>599</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ht="13.2" x14ac:dyDescent="0.2">
      <c r="B42" s="256"/>
      <c r="G42" s="354"/>
      <c r="I42" s="355"/>
      <c r="J42" s="355"/>
      <c r="K42" s="355"/>
      <c r="AM42" s="354"/>
      <c r="AN42" s="354" t="s">
        <v>600</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2">
      <c r="B43" s="256"/>
      <c r="AN43" s="1232" t="s">
        <v>601</v>
      </c>
      <c r="AO43" s="1233"/>
      <c r="AP43" s="1233"/>
      <c r="AQ43" s="1233"/>
      <c r="AR43" s="1233"/>
      <c r="AS43" s="1233"/>
      <c r="AT43" s="1233"/>
      <c r="AU43" s="1233"/>
      <c r="AV43" s="1233"/>
      <c r="AW43" s="1233"/>
      <c r="AX43" s="1233"/>
      <c r="AY43" s="1233"/>
      <c r="AZ43" s="1233"/>
      <c r="BA43" s="1233"/>
      <c r="BB43" s="1233"/>
      <c r="BC43" s="1233"/>
      <c r="BD43" s="1233"/>
      <c r="BE43" s="1233"/>
      <c r="BF43" s="1233"/>
      <c r="BG43" s="1233"/>
      <c r="BH43" s="1233"/>
      <c r="BI43" s="1233"/>
      <c r="BJ43" s="1233"/>
      <c r="BK43" s="1233"/>
      <c r="BL43" s="1233"/>
      <c r="BM43" s="1233"/>
      <c r="BN43" s="1233"/>
      <c r="BO43" s="1233"/>
      <c r="BP43" s="1233"/>
      <c r="BQ43" s="1233"/>
      <c r="BR43" s="1233"/>
      <c r="BS43" s="1233"/>
      <c r="BT43" s="1233"/>
      <c r="BU43" s="1233"/>
      <c r="BV43" s="1233"/>
      <c r="BW43" s="1233"/>
      <c r="BX43" s="1233"/>
      <c r="BY43" s="1233"/>
      <c r="BZ43" s="1233"/>
      <c r="CA43" s="1233"/>
      <c r="CB43" s="1233"/>
      <c r="CC43" s="1233"/>
      <c r="CD43" s="1233"/>
      <c r="CE43" s="1233"/>
      <c r="CF43" s="1233"/>
      <c r="CG43" s="1233"/>
      <c r="CH43" s="1233"/>
      <c r="CI43" s="1233"/>
      <c r="CJ43" s="1233"/>
      <c r="CK43" s="1233"/>
      <c r="CL43" s="1233"/>
      <c r="CM43" s="1233"/>
      <c r="CN43" s="1233"/>
      <c r="CO43" s="1233"/>
      <c r="CP43" s="1233"/>
      <c r="CQ43" s="1233"/>
      <c r="CR43" s="1233"/>
      <c r="CS43" s="1233"/>
      <c r="CT43" s="1233"/>
      <c r="CU43" s="1233"/>
      <c r="CV43" s="1233"/>
      <c r="CW43" s="1233"/>
      <c r="CX43" s="1233"/>
      <c r="CY43" s="1233"/>
      <c r="CZ43" s="1233"/>
      <c r="DA43" s="1233"/>
      <c r="DB43" s="1233"/>
      <c r="DC43" s="1234"/>
    </row>
    <row r="44" spans="2:109" ht="13.2" x14ac:dyDescent="0.2">
      <c r="B44" s="256"/>
      <c r="AN44" s="1235"/>
      <c r="AO44" s="1236"/>
      <c r="AP44" s="1236"/>
      <c r="AQ44" s="1236"/>
      <c r="AR44" s="1236"/>
      <c r="AS44" s="1236"/>
      <c r="AT44" s="1236"/>
      <c r="AU44" s="1236"/>
      <c r="AV44" s="1236"/>
      <c r="AW44" s="1236"/>
      <c r="AX44" s="1236"/>
      <c r="AY44" s="1236"/>
      <c r="AZ44" s="1236"/>
      <c r="BA44" s="1236"/>
      <c r="BB44" s="1236"/>
      <c r="BC44" s="1236"/>
      <c r="BD44" s="1236"/>
      <c r="BE44" s="1236"/>
      <c r="BF44" s="1236"/>
      <c r="BG44" s="1236"/>
      <c r="BH44" s="1236"/>
      <c r="BI44" s="1236"/>
      <c r="BJ44" s="1236"/>
      <c r="BK44" s="1236"/>
      <c r="BL44" s="1236"/>
      <c r="BM44" s="1236"/>
      <c r="BN44" s="1236"/>
      <c r="BO44" s="1236"/>
      <c r="BP44" s="1236"/>
      <c r="BQ44" s="1236"/>
      <c r="BR44" s="1236"/>
      <c r="BS44" s="1236"/>
      <c r="BT44" s="1236"/>
      <c r="BU44" s="1236"/>
      <c r="BV44" s="1236"/>
      <c r="BW44" s="1236"/>
      <c r="BX44" s="1236"/>
      <c r="BY44" s="1236"/>
      <c r="BZ44" s="1236"/>
      <c r="CA44" s="1236"/>
      <c r="CB44" s="1236"/>
      <c r="CC44" s="1236"/>
      <c r="CD44" s="1236"/>
      <c r="CE44" s="1236"/>
      <c r="CF44" s="1236"/>
      <c r="CG44" s="1236"/>
      <c r="CH44" s="1236"/>
      <c r="CI44" s="1236"/>
      <c r="CJ44" s="1236"/>
      <c r="CK44" s="1236"/>
      <c r="CL44" s="1236"/>
      <c r="CM44" s="1236"/>
      <c r="CN44" s="1236"/>
      <c r="CO44" s="1236"/>
      <c r="CP44" s="1236"/>
      <c r="CQ44" s="1236"/>
      <c r="CR44" s="1236"/>
      <c r="CS44" s="1236"/>
      <c r="CT44" s="1236"/>
      <c r="CU44" s="1236"/>
      <c r="CV44" s="1236"/>
      <c r="CW44" s="1236"/>
      <c r="CX44" s="1236"/>
      <c r="CY44" s="1236"/>
      <c r="CZ44" s="1236"/>
      <c r="DA44" s="1236"/>
      <c r="DB44" s="1236"/>
      <c r="DC44" s="1237"/>
    </row>
    <row r="45" spans="2:109" ht="13.2" x14ac:dyDescent="0.2">
      <c r="B45" s="256"/>
      <c r="AN45" s="1235"/>
      <c r="AO45" s="1236"/>
      <c r="AP45" s="1236"/>
      <c r="AQ45" s="1236"/>
      <c r="AR45" s="1236"/>
      <c r="AS45" s="1236"/>
      <c r="AT45" s="1236"/>
      <c r="AU45" s="1236"/>
      <c r="AV45" s="1236"/>
      <c r="AW45" s="1236"/>
      <c r="AX45" s="1236"/>
      <c r="AY45" s="1236"/>
      <c r="AZ45" s="1236"/>
      <c r="BA45" s="1236"/>
      <c r="BB45" s="1236"/>
      <c r="BC45" s="1236"/>
      <c r="BD45" s="1236"/>
      <c r="BE45" s="1236"/>
      <c r="BF45" s="1236"/>
      <c r="BG45" s="1236"/>
      <c r="BH45" s="1236"/>
      <c r="BI45" s="1236"/>
      <c r="BJ45" s="1236"/>
      <c r="BK45" s="1236"/>
      <c r="BL45" s="1236"/>
      <c r="BM45" s="1236"/>
      <c r="BN45" s="1236"/>
      <c r="BO45" s="1236"/>
      <c r="BP45" s="1236"/>
      <c r="BQ45" s="1236"/>
      <c r="BR45" s="1236"/>
      <c r="BS45" s="1236"/>
      <c r="BT45" s="1236"/>
      <c r="BU45" s="1236"/>
      <c r="BV45" s="1236"/>
      <c r="BW45" s="1236"/>
      <c r="BX45" s="1236"/>
      <c r="BY45" s="1236"/>
      <c r="BZ45" s="1236"/>
      <c r="CA45" s="1236"/>
      <c r="CB45" s="1236"/>
      <c r="CC45" s="1236"/>
      <c r="CD45" s="1236"/>
      <c r="CE45" s="1236"/>
      <c r="CF45" s="1236"/>
      <c r="CG45" s="1236"/>
      <c r="CH45" s="1236"/>
      <c r="CI45" s="1236"/>
      <c r="CJ45" s="1236"/>
      <c r="CK45" s="1236"/>
      <c r="CL45" s="1236"/>
      <c r="CM45" s="1236"/>
      <c r="CN45" s="1236"/>
      <c r="CO45" s="1236"/>
      <c r="CP45" s="1236"/>
      <c r="CQ45" s="1236"/>
      <c r="CR45" s="1236"/>
      <c r="CS45" s="1236"/>
      <c r="CT45" s="1236"/>
      <c r="CU45" s="1236"/>
      <c r="CV45" s="1236"/>
      <c r="CW45" s="1236"/>
      <c r="CX45" s="1236"/>
      <c r="CY45" s="1236"/>
      <c r="CZ45" s="1236"/>
      <c r="DA45" s="1236"/>
      <c r="DB45" s="1236"/>
      <c r="DC45" s="1237"/>
    </row>
    <row r="46" spans="2:109" ht="13.2" x14ac:dyDescent="0.2">
      <c r="B46" s="256"/>
      <c r="AN46" s="1235"/>
      <c r="AO46" s="1236"/>
      <c r="AP46" s="1236"/>
      <c r="AQ46" s="1236"/>
      <c r="AR46" s="1236"/>
      <c r="AS46" s="1236"/>
      <c r="AT46" s="1236"/>
      <c r="AU46" s="1236"/>
      <c r="AV46" s="1236"/>
      <c r="AW46" s="1236"/>
      <c r="AX46" s="1236"/>
      <c r="AY46" s="1236"/>
      <c r="AZ46" s="1236"/>
      <c r="BA46" s="1236"/>
      <c r="BB46" s="1236"/>
      <c r="BC46" s="1236"/>
      <c r="BD46" s="1236"/>
      <c r="BE46" s="1236"/>
      <c r="BF46" s="1236"/>
      <c r="BG46" s="1236"/>
      <c r="BH46" s="1236"/>
      <c r="BI46" s="1236"/>
      <c r="BJ46" s="1236"/>
      <c r="BK46" s="1236"/>
      <c r="BL46" s="1236"/>
      <c r="BM46" s="1236"/>
      <c r="BN46" s="1236"/>
      <c r="BO46" s="1236"/>
      <c r="BP46" s="1236"/>
      <c r="BQ46" s="1236"/>
      <c r="BR46" s="1236"/>
      <c r="BS46" s="1236"/>
      <c r="BT46" s="1236"/>
      <c r="BU46" s="1236"/>
      <c r="BV46" s="1236"/>
      <c r="BW46" s="1236"/>
      <c r="BX46" s="1236"/>
      <c r="BY46" s="1236"/>
      <c r="BZ46" s="1236"/>
      <c r="CA46" s="1236"/>
      <c r="CB46" s="1236"/>
      <c r="CC46" s="1236"/>
      <c r="CD46" s="1236"/>
      <c r="CE46" s="1236"/>
      <c r="CF46" s="1236"/>
      <c r="CG46" s="1236"/>
      <c r="CH46" s="1236"/>
      <c r="CI46" s="1236"/>
      <c r="CJ46" s="1236"/>
      <c r="CK46" s="1236"/>
      <c r="CL46" s="1236"/>
      <c r="CM46" s="1236"/>
      <c r="CN46" s="1236"/>
      <c r="CO46" s="1236"/>
      <c r="CP46" s="1236"/>
      <c r="CQ46" s="1236"/>
      <c r="CR46" s="1236"/>
      <c r="CS46" s="1236"/>
      <c r="CT46" s="1236"/>
      <c r="CU46" s="1236"/>
      <c r="CV46" s="1236"/>
      <c r="CW46" s="1236"/>
      <c r="CX46" s="1236"/>
      <c r="CY46" s="1236"/>
      <c r="CZ46" s="1236"/>
      <c r="DA46" s="1236"/>
      <c r="DB46" s="1236"/>
      <c r="DC46" s="1237"/>
    </row>
    <row r="47" spans="2:109" ht="13.2" x14ac:dyDescent="0.2">
      <c r="B47" s="256"/>
      <c r="AN47" s="1238"/>
      <c r="AO47" s="1239"/>
      <c r="AP47" s="1239"/>
      <c r="AQ47" s="1239"/>
      <c r="AR47" s="1239"/>
      <c r="AS47" s="1239"/>
      <c r="AT47" s="1239"/>
      <c r="AU47" s="1239"/>
      <c r="AV47" s="1239"/>
      <c r="AW47" s="1239"/>
      <c r="AX47" s="1239"/>
      <c r="AY47" s="1239"/>
      <c r="AZ47" s="1239"/>
      <c r="BA47" s="1239"/>
      <c r="BB47" s="1239"/>
      <c r="BC47" s="1239"/>
      <c r="BD47" s="1239"/>
      <c r="BE47" s="1239"/>
      <c r="BF47" s="1239"/>
      <c r="BG47" s="1239"/>
      <c r="BH47" s="1239"/>
      <c r="BI47" s="1239"/>
      <c r="BJ47" s="1239"/>
      <c r="BK47" s="1239"/>
      <c r="BL47" s="1239"/>
      <c r="BM47" s="1239"/>
      <c r="BN47" s="1239"/>
      <c r="BO47" s="1239"/>
      <c r="BP47" s="1239"/>
      <c r="BQ47" s="1239"/>
      <c r="BR47" s="1239"/>
      <c r="BS47" s="1239"/>
      <c r="BT47" s="1239"/>
      <c r="BU47" s="1239"/>
      <c r="BV47" s="1239"/>
      <c r="BW47" s="1239"/>
      <c r="BX47" s="1239"/>
      <c r="BY47" s="1239"/>
      <c r="BZ47" s="1239"/>
      <c r="CA47" s="1239"/>
      <c r="CB47" s="1239"/>
      <c r="CC47" s="1239"/>
      <c r="CD47" s="1239"/>
      <c r="CE47" s="1239"/>
      <c r="CF47" s="1239"/>
      <c r="CG47" s="1239"/>
      <c r="CH47" s="1239"/>
      <c r="CI47" s="1239"/>
      <c r="CJ47" s="1239"/>
      <c r="CK47" s="1239"/>
      <c r="CL47" s="1239"/>
      <c r="CM47" s="1239"/>
      <c r="CN47" s="1239"/>
      <c r="CO47" s="1239"/>
      <c r="CP47" s="1239"/>
      <c r="CQ47" s="1239"/>
      <c r="CR47" s="1239"/>
      <c r="CS47" s="1239"/>
      <c r="CT47" s="1239"/>
      <c r="CU47" s="1239"/>
      <c r="CV47" s="1239"/>
      <c r="CW47" s="1239"/>
      <c r="CX47" s="1239"/>
      <c r="CY47" s="1239"/>
      <c r="CZ47" s="1239"/>
      <c r="DA47" s="1239"/>
      <c r="DB47" s="1239"/>
      <c r="DC47" s="1240"/>
    </row>
    <row r="48" spans="2:109" ht="13.2" x14ac:dyDescent="0.2">
      <c r="B48" s="256"/>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ht="13.2" x14ac:dyDescent="0.2">
      <c r="B49" s="256"/>
      <c r="AN49" s="252" t="s">
        <v>602</v>
      </c>
    </row>
    <row r="50" spans="1:109" ht="13.2" x14ac:dyDescent="0.2">
      <c r="B50" s="256"/>
      <c r="G50" s="1224"/>
      <c r="H50" s="1224"/>
      <c r="I50" s="1224"/>
      <c r="J50" s="1224"/>
      <c r="K50" s="357"/>
      <c r="L50" s="357"/>
      <c r="M50" s="358"/>
      <c r="N50" s="358"/>
      <c r="AN50" s="1242"/>
      <c r="AO50" s="1243"/>
      <c r="AP50" s="1243"/>
      <c r="AQ50" s="1243"/>
      <c r="AR50" s="1243"/>
      <c r="AS50" s="1243"/>
      <c r="AT50" s="1243"/>
      <c r="AU50" s="1243"/>
      <c r="AV50" s="1243"/>
      <c r="AW50" s="1243"/>
      <c r="AX50" s="1243"/>
      <c r="AY50" s="1243"/>
      <c r="AZ50" s="1243"/>
      <c r="BA50" s="1243"/>
      <c r="BB50" s="1243"/>
      <c r="BC50" s="1243"/>
      <c r="BD50" s="1243"/>
      <c r="BE50" s="1243"/>
      <c r="BF50" s="1243"/>
      <c r="BG50" s="1243"/>
      <c r="BH50" s="1243"/>
      <c r="BI50" s="1243"/>
      <c r="BJ50" s="1243"/>
      <c r="BK50" s="1243"/>
      <c r="BL50" s="1243"/>
      <c r="BM50" s="1243"/>
      <c r="BN50" s="1243"/>
      <c r="BO50" s="1244"/>
      <c r="BP50" s="1230" t="s">
        <v>550</v>
      </c>
      <c r="BQ50" s="1230"/>
      <c r="BR50" s="1230"/>
      <c r="BS50" s="1230"/>
      <c r="BT50" s="1230"/>
      <c r="BU50" s="1230"/>
      <c r="BV50" s="1230"/>
      <c r="BW50" s="1230"/>
      <c r="BX50" s="1230" t="s">
        <v>551</v>
      </c>
      <c r="BY50" s="1230"/>
      <c r="BZ50" s="1230"/>
      <c r="CA50" s="1230"/>
      <c r="CB50" s="1230"/>
      <c r="CC50" s="1230"/>
      <c r="CD50" s="1230"/>
      <c r="CE50" s="1230"/>
      <c r="CF50" s="1230" t="s">
        <v>552</v>
      </c>
      <c r="CG50" s="1230"/>
      <c r="CH50" s="1230"/>
      <c r="CI50" s="1230"/>
      <c r="CJ50" s="1230"/>
      <c r="CK50" s="1230"/>
      <c r="CL50" s="1230"/>
      <c r="CM50" s="1230"/>
      <c r="CN50" s="1230" t="s">
        <v>553</v>
      </c>
      <c r="CO50" s="1230"/>
      <c r="CP50" s="1230"/>
      <c r="CQ50" s="1230"/>
      <c r="CR50" s="1230"/>
      <c r="CS50" s="1230"/>
      <c r="CT50" s="1230"/>
      <c r="CU50" s="1230"/>
      <c r="CV50" s="1230" t="s">
        <v>554</v>
      </c>
      <c r="CW50" s="1230"/>
      <c r="CX50" s="1230"/>
      <c r="CY50" s="1230"/>
      <c r="CZ50" s="1230"/>
      <c r="DA50" s="1230"/>
      <c r="DB50" s="1230"/>
      <c r="DC50" s="1230"/>
    </row>
    <row r="51" spans="1:109" ht="13.5" customHeight="1" x14ac:dyDescent="0.2">
      <c r="B51" s="256"/>
      <c r="G51" s="1241"/>
      <c r="H51" s="1241"/>
      <c r="I51" s="1245"/>
      <c r="J51" s="1245"/>
      <c r="K51" s="1231"/>
      <c r="L51" s="1231"/>
      <c r="M51" s="1231"/>
      <c r="N51" s="1231"/>
      <c r="AM51" s="356"/>
      <c r="AN51" s="1229" t="s">
        <v>603</v>
      </c>
      <c r="AO51" s="1229"/>
      <c r="AP51" s="1229"/>
      <c r="AQ51" s="1229"/>
      <c r="AR51" s="1229"/>
      <c r="AS51" s="1229"/>
      <c r="AT51" s="1229"/>
      <c r="AU51" s="1229"/>
      <c r="AV51" s="1229"/>
      <c r="AW51" s="1229"/>
      <c r="AX51" s="1229"/>
      <c r="AY51" s="1229"/>
      <c r="AZ51" s="1229"/>
      <c r="BA51" s="1229"/>
      <c r="BB51" s="1229" t="s">
        <v>604</v>
      </c>
      <c r="BC51" s="1229"/>
      <c r="BD51" s="1229"/>
      <c r="BE51" s="1229"/>
      <c r="BF51" s="1229"/>
      <c r="BG51" s="1229"/>
      <c r="BH51" s="1229"/>
      <c r="BI51" s="1229"/>
      <c r="BJ51" s="1229"/>
      <c r="BK51" s="1229"/>
      <c r="BL51" s="1229"/>
      <c r="BM51" s="1229"/>
      <c r="BN51" s="1229"/>
      <c r="BO51" s="1229"/>
      <c r="BP51" s="1226"/>
      <c r="BQ51" s="1226"/>
      <c r="BR51" s="1226"/>
      <c r="BS51" s="1226"/>
      <c r="BT51" s="1226"/>
      <c r="BU51" s="1226"/>
      <c r="BV51" s="1226"/>
      <c r="BW51" s="1226"/>
      <c r="BX51" s="1226"/>
      <c r="BY51" s="1226"/>
      <c r="BZ51" s="1226"/>
      <c r="CA51" s="1226"/>
      <c r="CB51" s="1226"/>
      <c r="CC51" s="1226"/>
      <c r="CD51" s="1226"/>
      <c r="CE51" s="1226"/>
      <c r="CF51" s="1226"/>
      <c r="CG51" s="1226"/>
      <c r="CH51" s="1226"/>
      <c r="CI51" s="1226"/>
      <c r="CJ51" s="1226"/>
      <c r="CK51" s="1226"/>
      <c r="CL51" s="1226"/>
      <c r="CM51" s="1226"/>
      <c r="CN51" s="1226"/>
      <c r="CO51" s="1226"/>
      <c r="CP51" s="1226"/>
      <c r="CQ51" s="1226"/>
      <c r="CR51" s="1226"/>
      <c r="CS51" s="1226"/>
      <c r="CT51" s="1226"/>
      <c r="CU51" s="1226"/>
      <c r="CV51" s="1226"/>
      <c r="CW51" s="1226"/>
      <c r="CX51" s="1226"/>
      <c r="CY51" s="1226"/>
      <c r="CZ51" s="1226"/>
      <c r="DA51" s="1226"/>
      <c r="DB51" s="1226"/>
      <c r="DC51" s="1226"/>
    </row>
    <row r="52" spans="1:109" ht="13.2" x14ac:dyDescent="0.2">
      <c r="B52" s="256"/>
      <c r="G52" s="1241"/>
      <c r="H52" s="1241"/>
      <c r="I52" s="1245"/>
      <c r="J52" s="1245"/>
      <c r="K52" s="1231"/>
      <c r="L52" s="1231"/>
      <c r="M52" s="1231"/>
      <c r="N52" s="1231"/>
      <c r="AM52" s="356"/>
      <c r="AN52" s="1229"/>
      <c r="AO52" s="1229"/>
      <c r="AP52" s="1229"/>
      <c r="AQ52" s="1229"/>
      <c r="AR52" s="1229"/>
      <c r="AS52" s="1229"/>
      <c r="AT52" s="1229"/>
      <c r="AU52" s="1229"/>
      <c r="AV52" s="1229"/>
      <c r="AW52" s="1229"/>
      <c r="AX52" s="1229"/>
      <c r="AY52" s="1229"/>
      <c r="AZ52" s="1229"/>
      <c r="BA52" s="1229"/>
      <c r="BB52" s="1229"/>
      <c r="BC52" s="1229"/>
      <c r="BD52" s="1229"/>
      <c r="BE52" s="1229"/>
      <c r="BF52" s="1229"/>
      <c r="BG52" s="1229"/>
      <c r="BH52" s="1229"/>
      <c r="BI52" s="1229"/>
      <c r="BJ52" s="1229"/>
      <c r="BK52" s="1229"/>
      <c r="BL52" s="1229"/>
      <c r="BM52" s="1229"/>
      <c r="BN52" s="1229"/>
      <c r="BO52" s="1229"/>
      <c r="BP52" s="1226"/>
      <c r="BQ52" s="1226"/>
      <c r="BR52" s="1226"/>
      <c r="BS52" s="1226"/>
      <c r="BT52" s="1226"/>
      <c r="BU52" s="1226"/>
      <c r="BV52" s="1226"/>
      <c r="BW52" s="1226"/>
      <c r="BX52" s="1226"/>
      <c r="BY52" s="1226"/>
      <c r="BZ52" s="1226"/>
      <c r="CA52" s="1226"/>
      <c r="CB52" s="1226"/>
      <c r="CC52" s="1226"/>
      <c r="CD52" s="1226"/>
      <c r="CE52" s="1226"/>
      <c r="CF52" s="1226"/>
      <c r="CG52" s="1226"/>
      <c r="CH52" s="1226"/>
      <c r="CI52" s="1226"/>
      <c r="CJ52" s="1226"/>
      <c r="CK52" s="1226"/>
      <c r="CL52" s="1226"/>
      <c r="CM52" s="1226"/>
      <c r="CN52" s="1226"/>
      <c r="CO52" s="1226"/>
      <c r="CP52" s="1226"/>
      <c r="CQ52" s="1226"/>
      <c r="CR52" s="1226"/>
      <c r="CS52" s="1226"/>
      <c r="CT52" s="1226"/>
      <c r="CU52" s="1226"/>
      <c r="CV52" s="1226"/>
      <c r="CW52" s="1226"/>
      <c r="CX52" s="1226"/>
      <c r="CY52" s="1226"/>
      <c r="CZ52" s="1226"/>
      <c r="DA52" s="1226"/>
      <c r="DB52" s="1226"/>
      <c r="DC52" s="1226"/>
    </row>
    <row r="53" spans="1:109" ht="13.2" x14ac:dyDescent="0.2">
      <c r="A53" s="355"/>
      <c r="B53" s="256"/>
      <c r="G53" s="1241"/>
      <c r="H53" s="1241"/>
      <c r="I53" s="1224"/>
      <c r="J53" s="1224"/>
      <c r="K53" s="1231"/>
      <c r="L53" s="1231"/>
      <c r="M53" s="1231"/>
      <c r="N53" s="1231"/>
      <c r="AM53" s="356"/>
      <c r="AN53" s="1229"/>
      <c r="AO53" s="1229"/>
      <c r="AP53" s="1229"/>
      <c r="AQ53" s="1229"/>
      <c r="AR53" s="1229"/>
      <c r="AS53" s="1229"/>
      <c r="AT53" s="1229"/>
      <c r="AU53" s="1229"/>
      <c r="AV53" s="1229"/>
      <c r="AW53" s="1229"/>
      <c r="AX53" s="1229"/>
      <c r="AY53" s="1229"/>
      <c r="AZ53" s="1229"/>
      <c r="BA53" s="1229"/>
      <c r="BB53" s="1229" t="s">
        <v>605</v>
      </c>
      <c r="BC53" s="1229"/>
      <c r="BD53" s="1229"/>
      <c r="BE53" s="1229"/>
      <c r="BF53" s="1229"/>
      <c r="BG53" s="1229"/>
      <c r="BH53" s="1229"/>
      <c r="BI53" s="1229"/>
      <c r="BJ53" s="1229"/>
      <c r="BK53" s="1229"/>
      <c r="BL53" s="1229"/>
      <c r="BM53" s="1229"/>
      <c r="BN53" s="1229"/>
      <c r="BO53" s="1229"/>
      <c r="BP53" s="1226">
        <v>52.7</v>
      </c>
      <c r="BQ53" s="1226"/>
      <c r="BR53" s="1226"/>
      <c r="BS53" s="1226"/>
      <c r="BT53" s="1226"/>
      <c r="BU53" s="1226"/>
      <c r="BV53" s="1226"/>
      <c r="BW53" s="1226"/>
      <c r="BX53" s="1226">
        <v>53.2</v>
      </c>
      <c r="BY53" s="1226"/>
      <c r="BZ53" s="1226"/>
      <c r="CA53" s="1226"/>
      <c r="CB53" s="1226"/>
      <c r="CC53" s="1226"/>
      <c r="CD53" s="1226"/>
      <c r="CE53" s="1226"/>
      <c r="CF53" s="1226">
        <v>54.4</v>
      </c>
      <c r="CG53" s="1226"/>
      <c r="CH53" s="1226"/>
      <c r="CI53" s="1226"/>
      <c r="CJ53" s="1226"/>
      <c r="CK53" s="1226"/>
      <c r="CL53" s="1226"/>
      <c r="CM53" s="1226"/>
      <c r="CN53" s="1226">
        <v>53.8</v>
      </c>
      <c r="CO53" s="1226"/>
      <c r="CP53" s="1226"/>
      <c r="CQ53" s="1226"/>
      <c r="CR53" s="1226"/>
      <c r="CS53" s="1226"/>
      <c r="CT53" s="1226"/>
      <c r="CU53" s="1226"/>
      <c r="CV53" s="1226">
        <v>45</v>
      </c>
      <c r="CW53" s="1226"/>
      <c r="CX53" s="1226"/>
      <c r="CY53" s="1226"/>
      <c r="CZ53" s="1226"/>
      <c r="DA53" s="1226"/>
      <c r="DB53" s="1226"/>
      <c r="DC53" s="1226"/>
    </row>
    <row r="54" spans="1:109" ht="13.2" x14ac:dyDescent="0.2">
      <c r="A54" s="355"/>
      <c r="B54" s="256"/>
      <c r="G54" s="1241"/>
      <c r="H54" s="1241"/>
      <c r="I54" s="1224"/>
      <c r="J54" s="1224"/>
      <c r="K54" s="1231"/>
      <c r="L54" s="1231"/>
      <c r="M54" s="1231"/>
      <c r="N54" s="1231"/>
      <c r="AM54" s="356"/>
      <c r="AN54" s="1229"/>
      <c r="AO54" s="1229"/>
      <c r="AP54" s="1229"/>
      <c r="AQ54" s="1229"/>
      <c r="AR54" s="1229"/>
      <c r="AS54" s="1229"/>
      <c r="AT54" s="1229"/>
      <c r="AU54" s="1229"/>
      <c r="AV54" s="1229"/>
      <c r="AW54" s="1229"/>
      <c r="AX54" s="1229"/>
      <c r="AY54" s="1229"/>
      <c r="AZ54" s="1229"/>
      <c r="BA54" s="1229"/>
      <c r="BB54" s="1229"/>
      <c r="BC54" s="1229"/>
      <c r="BD54" s="1229"/>
      <c r="BE54" s="1229"/>
      <c r="BF54" s="1229"/>
      <c r="BG54" s="1229"/>
      <c r="BH54" s="1229"/>
      <c r="BI54" s="1229"/>
      <c r="BJ54" s="1229"/>
      <c r="BK54" s="1229"/>
      <c r="BL54" s="1229"/>
      <c r="BM54" s="1229"/>
      <c r="BN54" s="1229"/>
      <c r="BO54" s="1229"/>
      <c r="BP54" s="1226"/>
      <c r="BQ54" s="1226"/>
      <c r="BR54" s="1226"/>
      <c r="BS54" s="1226"/>
      <c r="BT54" s="1226"/>
      <c r="BU54" s="1226"/>
      <c r="BV54" s="1226"/>
      <c r="BW54" s="1226"/>
      <c r="BX54" s="1226"/>
      <c r="BY54" s="1226"/>
      <c r="BZ54" s="1226"/>
      <c r="CA54" s="1226"/>
      <c r="CB54" s="1226"/>
      <c r="CC54" s="1226"/>
      <c r="CD54" s="1226"/>
      <c r="CE54" s="1226"/>
      <c r="CF54" s="1226"/>
      <c r="CG54" s="1226"/>
      <c r="CH54" s="1226"/>
      <c r="CI54" s="1226"/>
      <c r="CJ54" s="1226"/>
      <c r="CK54" s="1226"/>
      <c r="CL54" s="1226"/>
      <c r="CM54" s="1226"/>
      <c r="CN54" s="1226"/>
      <c r="CO54" s="1226"/>
      <c r="CP54" s="1226"/>
      <c r="CQ54" s="1226"/>
      <c r="CR54" s="1226"/>
      <c r="CS54" s="1226"/>
      <c r="CT54" s="1226"/>
      <c r="CU54" s="1226"/>
      <c r="CV54" s="1226"/>
      <c r="CW54" s="1226"/>
      <c r="CX54" s="1226"/>
      <c r="CY54" s="1226"/>
      <c r="CZ54" s="1226"/>
      <c r="DA54" s="1226"/>
      <c r="DB54" s="1226"/>
      <c r="DC54" s="1226"/>
    </row>
    <row r="55" spans="1:109" ht="13.2" x14ac:dyDescent="0.2">
      <c r="A55" s="355"/>
      <c r="B55" s="256"/>
      <c r="G55" s="1224"/>
      <c r="H55" s="1224"/>
      <c r="I55" s="1224"/>
      <c r="J55" s="1224"/>
      <c r="K55" s="1231"/>
      <c r="L55" s="1231"/>
      <c r="M55" s="1231"/>
      <c r="N55" s="1231"/>
      <c r="AN55" s="1230" t="s">
        <v>606</v>
      </c>
      <c r="AO55" s="1230"/>
      <c r="AP55" s="1230"/>
      <c r="AQ55" s="1230"/>
      <c r="AR55" s="1230"/>
      <c r="AS55" s="1230"/>
      <c r="AT55" s="1230"/>
      <c r="AU55" s="1230"/>
      <c r="AV55" s="1230"/>
      <c r="AW55" s="1230"/>
      <c r="AX55" s="1230"/>
      <c r="AY55" s="1230"/>
      <c r="AZ55" s="1230"/>
      <c r="BA55" s="1230"/>
      <c r="BB55" s="1229" t="s">
        <v>604</v>
      </c>
      <c r="BC55" s="1229"/>
      <c r="BD55" s="1229"/>
      <c r="BE55" s="1229"/>
      <c r="BF55" s="1229"/>
      <c r="BG55" s="1229"/>
      <c r="BH55" s="1229"/>
      <c r="BI55" s="1229"/>
      <c r="BJ55" s="1229"/>
      <c r="BK55" s="1229"/>
      <c r="BL55" s="1229"/>
      <c r="BM55" s="1229"/>
      <c r="BN55" s="1229"/>
      <c r="BO55" s="1229"/>
      <c r="BP55" s="1226">
        <v>17.399999999999999</v>
      </c>
      <c r="BQ55" s="1226"/>
      <c r="BR55" s="1226"/>
      <c r="BS55" s="1226"/>
      <c r="BT55" s="1226"/>
      <c r="BU55" s="1226"/>
      <c r="BV55" s="1226"/>
      <c r="BW55" s="1226"/>
      <c r="BX55" s="1226">
        <v>12.1</v>
      </c>
      <c r="BY55" s="1226"/>
      <c r="BZ55" s="1226"/>
      <c r="CA55" s="1226"/>
      <c r="CB55" s="1226"/>
      <c r="CC55" s="1226"/>
      <c r="CD55" s="1226"/>
      <c r="CE55" s="1226"/>
      <c r="CF55" s="1226">
        <v>11.2</v>
      </c>
      <c r="CG55" s="1226"/>
      <c r="CH55" s="1226"/>
      <c r="CI55" s="1226"/>
      <c r="CJ55" s="1226"/>
      <c r="CK55" s="1226"/>
      <c r="CL55" s="1226"/>
      <c r="CM55" s="1226"/>
      <c r="CN55" s="1226">
        <v>7.1</v>
      </c>
      <c r="CO55" s="1226"/>
      <c r="CP55" s="1226"/>
      <c r="CQ55" s="1226"/>
      <c r="CR55" s="1226"/>
      <c r="CS55" s="1226"/>
      <c r="CT55" s="1226"/>
      <c r="CU55" s="1226"/>
      <c r="CV55" s="1226">
        <v>5</v>
      </c>
      <c r="CW55" s="1226"/>
      <c r="CX55" s="1226"/>
      <c r="CY55" s="1226"/>
      <c r="CZ55" s="1226"/>
      <c r="DA55" s="1226"/>
      <c r="DB55" s="1226"/>
      <c r="DC55" s="1226"/>
    </row>
    <row r="56" spans="1:109" ht="13.2" x14ac:dyDescent="0.2">
      <c r="A56" s="355"/>
      <c r="B56" s="256"/>
      <c r="G56" s="1224"/>
      <c r="H56" s="1224"/>
      <c r="I56" s="1224"/>
      <c r="J56" s="1224"/>
      <c r="K56" s="1231"/>
      <c r="L56" s="1231"/>
      <c r="M56" s="1231"/>
      <c r="N56" s="1231"/>
      <c r="AN56" s="1230"/>
      <c r="AO56" s="1230"/>
      <c r="AP56" s="1230"/>
      <c r="AQ56" s="1230"/>
      <c r="AR56" s="1230"/>
      <c r="AS56" s="1230"/>
      <c r="AT56" s="1230"/>
      <c r="AU56" s="1230"/>
      <c r="AV56" s="1230"/>
      <c r="AW56" s="1230"/>
      <c r="AX56" s="1230"/>
      <c r="AY56" s="1230"/>
      <c r="AZ56" s="1230"/>
      <c r="BA56" s="1230"/>
      <c r="BB56" s="1229"/>
      <c r="BC56" s="1229"/>
      <c r="BD56" s="1229"/>
      <c r="BE56" s="1229"/>
      <c r="BF56" s="1229"/>
      <c r="BG56" s="1229"/>
      <c r="BH56" s="1229"/>
      <c r="BI56" s="1229"/>
      <c r="BJ56" s="1229"/>
      <c r="BK56" s="1229"/>
      <c r="BL56" s="1229"/>
      <c r="BM56" s="1229"/>
      <c r="BN56" s="1229"/>
      <c r="BO56" s="1229"/>
      <c r="BP56" s="1226"/>
      <c r="BQ56" s="1226"/>
      <c r="BR56" s="1226"/>
      <c r="BS56" s="1226"/>
      <c r="BT56" s="1226"/>
      <c r="BU56" s="1226"/>
      <c r="BV56" s="1226"/>
      <c r="BW56" s="1226"/>
      <c r="BX56" s="1226"/>
      <c r="BY56" s="1226"/>
      <c r="BZ56" s="1226"/>
      <c r="CA56" s="1226"/>
      <c r="CB56" s="1226"/>
      <c r="CC56" s="1226"/>
      <c r="CD56" s="1226"/>
      <c r="CE56" s="1226"/>
      <c r="CF56" s="1226"/>
      <c r="CG56" s="1226"/>
      <c r="CH56" s="1226"/>
      <c r="CI56" s="1226"/>
      <c r="CJ56" s="1226"/>
      <c r="CK56" s="1226"/>
      <c r="CL56" s="1226"/>
      <c r="CM56" s="1226"/>
      <c r="CN56" s="1226"/>
      <c r="CO56" s="1226"/>
      <c r="CP56" s="1226"/>
      <c r="CQ56" s="1226"/>
      <c r="CR56" s="1226"/>
      <c r="CS56" s="1226"/>
      <c r="CT56" s="1226"/>
      <c r="CU56" s="1226"/>
      <c r="CV56" s="1226"/>
      <c r="CW56" s="1226"/>
      <c r="CX56" s="1226"/>
      <c r="CY56" s="1226"/>
      <c r="CZ56" s="1226"/>
      <c r="DA56" s="1226"/>
      <c r="DB56" s="1226"/>
      <c r="DC56" s="1226"/>
    </row>
    <row r="57" spans="1:109" s="355" customFormat="1" ht="13.2" x14ac:dyDescent="0.2">
      <c r="B57" s="359"/>
      <c r="G57" s="1224"/>
      <c r="H57" s="1224"/>
      <c r="I57" s="1227"/>
      <c r="J57" s="1227"/>
      <c r="K57" s="1231"/>
      <c r="L57" s="1231"/>
      <c r="M57" s="1231"/>
      <c r="N57" s="1231"/>
      <c r="AM57" s="252"/>
      <c r="AN57" s="1230"/>
      <c r="AO57" s="1230"/>
      <c r="AP57" s="1230"/>
      <c r="AQ57" s="1230"/>
      <c r="AR57" s="1230"/>
      <c r="AS57" s="1230"/>
      <c r="AT57" s="1230"/>
      <c r="AU57" s="1230"/>
      <c r="AV57" s="1230"/>
      <c r="AW57" s="1230"/>
      <c r="AX57" s="1230"/>
      <c r="AY57" s="1230"/>
      <c r="AZ57" s="1230"/>
      <c r="BA57" s="1230"/>
      <c r="BB57" s="1229" t="s">
        <v>605</v>
      </c>
      <c r="BC57" s="1229"/>
      <c r="BD57" s="1229"/>
      <c r="BE57" s="1229"/>
      <c r="BF57" s="1229"/>
      <c r="BG57" s="1229"/>
      <c r="BH57" s="1229"/>
      <c r="BI57" s="1229"/>
      <c r="BJ57" s="1229"/>
      <c r="BK57" s="1229"/>
      <c r="BL57" s="1229"/>
      <c r="BM57" s="1229"/>
      <c r="BN57" s="1229"/>
      <c r="BO57" s="1229"/>
      <c r="BP57" s="1226">
        <v>58.9</v>
      </c>
      <c r="BQ57" s="1226"/>
      <c r="BR57" s="1226"/>
      <c r="BS57" s="1226"/>
      <c r="BT57" s="1226"/>
      <c r="BU57" s="1226"/>
      <c r="BV57" s="1226"/>
      <c r="BW57" s="1226"/>
      <c r="BX57" s="1226">
        <v>59.4</v>
      </c>
      <c r="BY57" s="1226"/>
      <c r="BZ57" s="1226"/>
      <c r="CA57" s="1226"/>
      <c r="CB57" s="1226"/>
      <c r="CC57" s="1226"/>
      <c r="CD57" s="1226"/>
      <c r="CE57" s="1226"/>
      <c r="CF57" s="1226">
        <v>60.2</v>
      </c>
      <c r="CG57" s="1226"/>
      <c r="CH57" s="1226"/>
      <c r="CI57" s="1226"/>
      <c r="CJ57" s="1226"/>
      <c r="CK57" s="1226"/>
      <c r="CL57" s="1226"/>
      <c r="CM57" s="1226"/>
      <c r="CN57" s="1226">
        <v>61</v>
      </c>
      <c r="CO57" s="1226"/>
      <c r="CP57" s="1226"/>
      <c r="CQ57" s="1226"/>
      <c r="CR57" s="1226"/>
      <c r="CS57" s="1226"/>
      <c r="CT57" s="1226"/>
      <c r="CU57" s="1226"/>
      <c r="CV57" s="1226">
        <v>62.1</v>
      </c>
      <c r="CW57" s="1226"/>
      <c r="CX57" s="1226"/>
      <c r="CY57" s="1226"/>
      <c r="CZ57" s="1226"/>
      <c r="DA57" s="1226"/>
      <c r="DB57" s="1226"/>
      <c r="DC57" s="1226"/>
      <c r="DD57" s="360"/>
      <c r="DE57" s="359"/>
    </row>
    <row r="58" spans="1:109" s="355" customFormat="1" ht="13.2" x14ac:dyDescent="0.2">
      <c r="A58" s="252"/>
      <c r="B58" s="359"/>
      <c r="G58" s="1224"/>
      <c r="H58" s="1224"/>
      <c r="I58" s="1227"/>
      <c r="J58" s="1227"/>
      <c r="K58" s="1231"/>
      <c r="L58" s="1231"/>
      <c r="M58" s="1231"/>
      <c r="N58" s="1231"/>
      <c r="AM58" s="252"/>
      <c r="AN58" s="1230"/>
      <c r="AO58" s="1230"/>
      <c r="AP58" s="1230"/>
      <c r="AQ58" s="1230"/>
      <c r="AR58" s="1230"/>
      <c r="AS58" s="1230"/>
      <c r="AT58" s="1230"/>
      <c r="AU58" s="1230"/>
      <c r="AV58" s="1230"/>
      <c r="AW58" s="1230"/>
      <c r="AX58" s="1230"/>
      <c r="AY58" s="1230"/>
      <c r="AZ58" s="1230"/>
      <c r="BA58" s="1230"/>
      <c r="BB58" s="1229"/>
      <c r="BC58" s="1229"/>
      <c r="BD58" s="1229"/>
      <c r="BE58" s="1229"/>
      <c r="BF58" s="1229"/>
      <c r="BG58" s="1229"/>
      <c r="BH58" s="1229"/>
      <c r="BI58" s="1229"/>
      <c r="BJ58" s="1229"/>
      <c r="BK58" s="1229"/>
      <c r="BL58" s="1229"/>
      <c r="BM58" s="1229"/>
      <c r="BN58" s="1229"/>
      <c r="BO58" s="1229"/>
      <c r="BP58" s="1226"/>
      <c r="BQ58" s="1226"/>
      <c r="BR58" s="1226"/>
      <c r="BS58" s="1226"/>
      <c r="BT58" s="1226"/>
      <c r="BU58" s="1226"/>
      <c r="BV58" s="1226"/>
      <c r="BW58" s="1226"/>
      <c r="BX58" s="1226"/>
      <c r="BY58" s="1226"/>
      <c r="BZ58" s="1226"/>
      <c r="CA58" s="1226"/>
      <c r="CB58" s="1226"/>
      <c r="CC58" s="1226"/>
      <c r="CD58" s="1226"/>
      <c r="CE58" s="1226"/>
      <c r="CF58" s="1226"/>
      <c r="CG58" s="1226"/>
      <c r="CH58" s="1226"/>
      <c r="CI58" s="1226"/>
      <c r="CJ58" s="1226"/>
      <c r="CK58" s="1226"/>
      <c r="CL58" s="1226"/>
      <c r="CM58" s="1226"/>
      <c r="CN58" s="1226"/>
      <c r="CO58" s="1226"/>
      <c r="CP58" s="1226"/>
      <c r="CQ58" s="1226"/>
      <c r="CR58" s="1226"/>
      <c r="CS58" s="1226"/>
      <c r="CT58" s="1226"/>
      <c r="CU58" s="1226"/>
      <c r="CV58" s="1226"/>
      <c r="CW58" s="1226"/>
      <c r="CX58" s="1226"/>
      <c r="CY58" s="1226"/>
      <c r="CZ58" s="1226"/>
      <c r="DA58" s="1226"/>
      <c r="DB58" s="1226"/>
      <c r="DC58" s="1226"/>
      <c r="DD58" s="360"/>
      <c r="DE58" s="359"/>
    </row>
    <row r="59" spans="1:109" s="355" customFormat="1" ht="13.2" x14ac:dyDescent="0.2">
      <c r="A59" s="252"/>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ht="13.2" x14ac:dyDescent="0.2">
      <c r="A60" s="252"/>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ht="13.2" x14ac:dyDescent="0.2">
      <c r="A61" s="252"/>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ht="13.2" x14ac:dyDescent="0.2">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52"/>
    </row>
    <row r="63" spans="1:109" ht="16.2" x14ac:dyDescent="0.2">
      <c r="B63" s="309" t="s">
        <v>607</v>
      </c>
    </row>
    <row r="64" spans="1:109" ht="13.2" x14ac:dyDescent="0.2">
      <c r="B64" s="256"/>
      <c r="G64" s="354"/>
      <c r="I64" s="366"/>
      <c r="J64" s="366"/>
      <c r="K64" s="366"/>
      <c r="L64" s="366"/>
      <c r="M64" s="366"/>
      <c r="N64" s="367"/>
      <c r="AM64" s="354"/>
      <c r="AN64" s="354" t="s">
        <v>600</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ht="13.2" x14ac:dyDescent="0.2">
      <c r="B65" s="256"/>
      <c r="AN65" s="1232" t="s">
        <v>608</v>
      </c>
      <c r="AO65" s="1233"/>
      <c r="AP65" s="1233"/>
      <c r="AQ65" s="1233"/>
      <c r="AR65" s="1233"/>
      <c r="AS65" s="1233"/>
      <c r="AT65" s="1233"/>
      <c r="AU65" s="1233"/>
      <c r="AV65" s="1233"/>
      <c r="AW65" s="1233"/>
      <c r="AX65" s="1233"/>
      <c r="AY65" s="1233"/>
      <c r="AZ65" s="1233"/>
      <c r="BA65" s="1233"/>
      <c r="BB65" s="1233"/>
      <c r="BC65" s="1233"/>
      <c r="BD65" s="1233"/>
      <c r="BE65" s="1233"/>
      <c r="BF65" s="1233"/>
      <c r="BG65" s="1233"/>
      <c r="BH65" s="1233"/>
      <c r="BI65" s="1233"/>
      <c r="BJ65" s="1233"/>
      <c r="BK65" s="1233"/>
      <c r="BL65" s="1233"/>
      <c r="BM65" s="1233"/>
      <c r="BN65" s="1233"/>
      <c r="BO65" s="1233"/>
      <c r="BP65" s="1233"/>
      <c r="BQ65" s="1233"/>
      <c r="BR65" s="1233"/>
      <c r="BS65" s="1233"/>
      <c r="BT65" s="1233"/>
      <c r="BU65" s="1233"/>
      <c r="BV65" s="1233"/>
      <c r="BW65" s="1233"/>
      <c r="BX65" s="1233"/>
      <c r="BY65" s="1233"/>
      <c r="BZ65" s="1233"/>
      <c r="CA65" s="1233"/>
      <c r="CB65" s="1233"/>
      <c r="CC65" s="1233"/>
      <c r="CD65" s="1233"/>
      <c r="CE65" s="1233"/>
      <c r="CF65" s="1233"/>
      <c r="CG65" s="1233"/>
      <c r="CH65" s="1233"/>
      <c r="CI65" s="1233"/>
      <c r="CJ65" s="1233"/>
      <c r="CK65" s="1233"/>
      <c r="CL65" s="1233"/>
      <c r="CM65" s="1233"/>
      <c r="CN65" s="1233"/>
      <c r="CO65" s="1233"/>
      <c r="CP65" s="1233"/>
      <c r="CQ65" s="1233"/>
      <c r="CR65" s="1233"/>
      <c r="CS65" s="1233"/>
      <c r="CT65" s="1233"/>
      <c r="CU65" s="1233"/>
      <c r="CV65" s="1233"/>
      <c r="CW65" s="1233"/>
      <c r="CX65" s="1233"/>
      <c r="CY65" s="1233"/>
      <c r="CZ65" s="1233"/>
      <c r="DA65" s="1233"/>
      <c r="DB65" s="1233"/>
      <c r="DC65" s="1234"/>
    </row>
    <row r="66" spans="2:107" ht="13.2" x14ac:dyDescent="0.2">
      <c r="B66" s="256"/>
      <c r="AN66" s="1235"/>
      <c r="AO66" s="1236"/>
      <c r="AP66" s="1236"/>
      <c r="AQ66" s="1236"/>
      <c r="AR66" s="1236"/>
      <c r="AS66" s="1236"/>
      <c r="AT66" s="1236"/>
      <c r="AU66" s="1236"/>
      <c r="AV66" s="1236"/>
      <c r="AW66" s="1236"/>
      <c r="AX66" s="1236"/>
      <c r="AY66" s="1236"/>
      <c r="AZ66" s="1236"/>
      <c r="BA66" s="1236"/>
      <c r="BB66" s="1236"/>
      <c r="BC66" s="1236"/>
      <c r="BD66" s="1236"/>
      <c r="BE66" s="1236"/>
      <c r="BF66" s="1236"/>
      <c r="BG66" s="1236"/>
      <c r="BH66" s="1236"/>
      <c r="BI66" s="1236"/>
      <c r="BJ66" s="1236"/>
      <c r="BK66" s="1236"/>
      <c r="BL66" s="1236"/>
      <c r="BM66" s="1236"/>
      <c r="BN66" s="1236"/>
      <c r="BO66" s="1236"/>
      <c r="BP66" s="1236"/>
      <c r="BQ66" s="1236"/>
      <c r="BR66" s="1236"/>
      <c r="BS66" s="1236"/>
      <c r="BT66" s="1236"/>
      <c r="BU66" s="1236"/>
      <c r="BV66" s="1236"/>
      <c r="BW66" s="1236"/>
      <c r="BX66" s="1236"/>
      <c r="BY66" s="1236"/>
      <c r="BZ66" s="1236"/>
      <c r="CA66" s="1236"/>
      <c r="CB66" s="1236"/>
      <c r="CC66" s="1236"/>
      <c r="CD66" s="1236"/>
      <c r="CE66" s="1236"/>
      <c r="CF66" s="1236"/>
      <c r="CG66" s="1236"/>
      <c r="CH66" s="1236"/>
      <c r="CI66" s="1236"/>
      <c r="CJ66" s="1236"/>
      <c r="CK66" s="1236"/>
      <c r="CL66" s="1236"/>
      <c r="CM66" s="1236"/>
      <c r="CN66" s="1236"/>
      <c r="CO66" s="1236"/>
      <c r="CP66" s="1236"/>
      <c r="CQ66" s="1236"/>
      <c r="CR66" s="1236"/>
      <c r="CS66" s="1236"/>
      <c r="CT66" s="1236"/>
      <c r="CU66" s="1236"/>
      <c r="CV66" s="1236"/>
      <c r="CW66" s="1236"/>
      <c r="CX66" s="1236"/>
      <c r="CY66" s="1236"/>
      <c r="CZ66" s="1236"/>
      <c r="DA66" s="1236"/>
      <c r="DB66" s="1236"/>
      <c r="DC66" s="1237"/>
    </row>
    <row r="67" spans="2:107" ht="13.2" x14ac:dyDescent="0.2">
      <c r="B67" s="256"/>
      <c r="AN67" s="1235"/>
      <c r="AO67" s="1236"/>
      <c r="AP67" s="1236"/>
      <c r="AQ67" s="1236"/>
      <c r="AR67" s="1236"/>
      <c r="AS67" s="1236"/>
      <c r="AT67" s="1236"/>
      <c r="AU67" s="1236"/>
      <c r="AV67" s="1236"/>
      <c r="AW67" s="1236"/>
      <c r="AX67" s="1236"/>
      <c r="AY67" s="1236"/>
      <c r="AZ67" s="1236"/>
      <c r="BA67" s="1236"/>
      <c r="BB67" s="1236"/>
      <c r="BC67" s="1236"/>
      <c r="BD67" s="1236"/>
      <c r="BE67" s="1236"/>
      <c r="BF67" s="1236"/>
      <c r="BG67" s="1236"/>
      <c r="BH67" s="1236"/>
      <c r="BI67" s="1236"/>
      <c r="BJ67" s="1236"/>
      <c r="BK67" s="1236"/>
      <c r="BL67" s="1236"/>
      <c r="BM67" s="1236"/>
      <c r="BN67" s="1236"/>
      <c r="BO67" s="1236"/>
      <c r="BP67" s="1236"/>
      <c r="BQ67" s="1236"/>
      <c r="BR67" s="1236"/>
      <c r="BS67" s="1236"/>
      <c r="BT67" s="1236"/>
      <c r="BU67" s="1236"/>
      <c r="BV67" s="1236"/>
      <c r="BW67" s="1236"/>
      <c r="BX67" s="1236"/>
      <c r="BY67" s="1236"/>
      <c r="BZ67" s="1236"/>
      <c r="CA67" s="1236"/>
      <c r="CB67" s="1236"/>
      <c r="CC67" s="1236"/>
      <c r="CD67" s="1236"/>
      <c r="CE67" s="1236"/>
      <c r="CF67" s="1236"/>
      <c r="CG67" s="1236"/>
      <c r="CH67" s="1236"/>
      <c r="CI67" s="1236"/>
      <c r="CJ67" s="1236"/>
      <c r="CK67" s="1236"/>
      <c r="CL67" s="1236"/>
      <c r="CM67" s="1236"/>
      <c r="CN67" s="1236"/>
      <c r="CO67" s="1236"/>
      <c r="CP67" s="1236"/>
      <c r="CQ67" s="1236"/>
      <c r="CR67" s="1236"/>
      <c r="CS67" s="1236"/>
      <c r="CT67" s="1236"/>
      <c r="CU67" s="1236"/>
      <c r="CV67" s="1236"/>
      <c r="CW67" s="1236"/>
      <c r="CX67" s="1236"/>
      <c r="CY67" s="1236"/>
      <c r="CZ67" s="1236"/>
      <c r="DA67" s="1236"/>
      <c r="DB67" s="1236"/>
      <c r="DC67" s="1237"/>
    </row>
    <row r="68" spans="2:107" ht="13.2" x14ac:dyDescent="0.2">
      <c r="B68" s="256"/>
      <c r="AN68" s="1235"/>
      <c r="AO68" s="1236"/>
      <c r="AP68" s="1236"/>
      <c r="AQ68" s="1236"/>
      <c r="AR68" s="1236"/>
      <c r="AS68" s="1236"/>
      <c r="AT68" s="1236"/>
      <c r="AU68" s="1236"/>
      <c r="AV68" s="1236"/>
      <c r="AW68" s="1236"/>
      <c r="AX68" s="1236"/>
      <c r="AY68" s="1236"/>
      <c r="AZ68" s="1236"/>
      <c r="BA68" s="1236"/>
      <c r="BB68" s="1236"/>
      <c r="BC68" s="1236"/>
      <c r="BD68" s="1236"/>
      <c r="BE68" s="1236"/>
      <c r="BF68" s="1236"/>
      <c r="BG68" s="1236"/>
      <c r="BH68" s="1236"/>
      <c r="BI68" s="1236"/>
      <c r="BJ68" s="1236"/>
      <c r="BK68" s="1236"/>
      <c r="BL68" s="1236"/>
      <c r="BM68" s="1236"/>
      <c r="BN68" s="1236"/>
      <c r="BO68" s="1236"/>
      <c r="BP68" s="1236"/>
      <c r="BQ68" s="1236"/>
      <c r="BR68" s="1236"/>
      <c r="BS68" s="1236"/>
      <c r="BT68" s="1236"/>
      <c r="BU68" s="1236"/>
      <c r="BV68" s="1236"/>
      <c r="BW68" s="1236"/>
      <c r="BX68" s="1236"/>
      <c r="BY68" s="1236"/>
      <c r="BZ68" s="1236"/>
      <c r="CA68" s="1236"/>
      <c r="CB68" s="1236"/>
      <c r="CC68" s="1236"/>
      <c r="CD68" s="1236"/>
      <c r="CE68" s="1236"/>
      <c r="CF68" s="1236"/>
      <c r="CG68" s="1236"/>
      <c r="CH68" s="1236"/>
      <c r="CI68" s="1236"/>
      <c r="CJ68" s="1236"/>
      <c r="CK68" s="1236"/>
      <c r="CL68" s="1236"/>
      <c r="CM68" s="1236"/>
      <c r="CN68" s="1236"/>
      <c r="CO68" s="1236"/>
      <c r="CP68" s="1236"/>
      <c r="CQ68" s="1236"/>
      <c r="CR68" s="1236"/>
      <c r="CS68" s="1236"/>
      <c r="CT68" s="1236"/>
      <c r="CU68" s="1236"/>
      <c r="CV68" s="1236"/>
      <c r="CW68" s="1236"/>
      <c r="CX68" s="1236"/>
      <c r="CY68" s="1236"/>
      <c r="CZ68" s="1236"/>
      <c r="DA68" s="1236"/>
      <c r="DB68" s="1236"/>
      <c r="DC68" s="1237"/>
    </row>
    <row r="69" spans="2:107" ht="13.2" x14ac:dyDescent="0.2">
      <c r="B69" s="256"/>
      <c r="AN69" s="1238"/>
      <c r="AO69" s="1239"/>
      <c r="AP69" s="1239"/>
      <c r="AQ69" s="1239"/>
      <c r="AR69" s="1239"/>
      <c r="AS69" s="1239"/>
      <c r="AT69" s="1239"/>
      <c r="AU69" s="1239"/>
      <c r="AV69" s="1239"/>
      <c r="AW69" s="1239"/>
      <c r="AX69" s="1239"/>
      <c r="AY69" s="1239"/>
      <c r="AZ69" s="1239"/>
      <c r="BA69" s="1239"/>
      <c r="BB69" s="1239"/>
      <c r="BC69" s="1239"/>
      <c r="BD69" s="1239"/>
      <c r="BE69" s="1239"/>
      <c r="BF69" s="1239"/>
      <c r="BG69" s="1239"/>
      <c r="BH69" s="1239"/>
      <c r="BI69" s="1239"/>
      <c r="BJ69" s="1239"/>
      <c r="BK69" s="1239"/>
      <c r="BL69" s="1239"/>
      <c r="BM69" s="1239"/>
      <c r="BN69" s="1239"/>
      <c r="BO69" s="1239"/>
      <c r="BP69" s="1239"/>
      <c r="BQ69" s="1239"/>
      <c r="BR69" s="1239"/>
      <c r="BS69" s="1239"/>
      <c r="BT69" s="1239"/>
      <c r="BU69" s="1239"/>
      <c r="BV69" s="1239"/>
      <c r="BW69" s="1239"/>
      <c r="BX69" s="1239"/>
      <c r="BY69" s="1239"/>
      <c r="BZ69" s="1239"/>
      <c r="CA69" s="1239"/>
      <c r="CB69" s="1239"/>
      <c r="CC69" s="1239"/>
      <c r="CD69" s="1239"/>
      <c r="CE69" s="1239"/>
      <c r="CF69" s="1239"/>
      <c r="CG69" s="1239"/>
      <c r="CH69" s="1239"/>
      <c r="CI69" s="1239"/>
      <c r="CJ69" s="1239"/>
      <c r="CK69" s="1239"/>
      <c r="CL69" s="1239"/>
      <c r="CM69" s="1239"/>
      <c r="CN69" s="1239"/>
      <c r="CO69" s="1239"/>
      <c r="CP69" s="1239"/>
      <c r="CQ69" s="1239"/>
      <c r="CR69" s="1239"/>
      <c r="CS69" s="1239"/>
      <c r="CT69" s="1239"/>
      <c r="CU69" s="1239"/>
      <c r="CV69" s="1239"/>
      <c r="CW69" s="1239"/>
      <c r="CX69" s="1239"/>
      <c r="CY69" s="1239"/>
      <c r="CZ69" s="1239"/>
      <c r="DA69" s="1239"/>
      <c r="DB69" s="1239"/>
      <c r="DC69" s="1240"/>
    </row>
    <row r="70" spans="2:107" ht="13.2" x14ac:dyDescent="0.2">
      <c r="B70" s="256"/>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ht="13.2" x14ac:dyDescent="0.2">
      <c r="B71" s="256"/>
      <c r="G71" s="371"/>
      <c r="I71" s="372"/>
      <c r="J71" s="369"/>
      <c r="K71" s="369"/>
      <c r="L71" s="370"/>
      <c r="M71" s="369"/>
      <c r="N71" s="370"/>
      <c r="AM71" s="371"/>
      <c r="AN71" s="252" t="s">
        <v>602</v>
      </c>
    </row>
    <row r="72" spans="2:107" ht="13.2" x14ac:dyDescent="0.2">
      <c r="B72" s="256"/>
      <c r="G72" s="1224"/>
      <c r="H72" s="1224"/>
      <c r="I72" s="1224"/>
      <c r="J72" s="1224"/>
      <c r="K72" s="357"/>
      <c r="L72" s="357"/>
      <c r="M72" s="358"/>
      <c r="N72" s="358"/>
      <c r="AN72" s="1242"/>
      <c r="AO72" s="1243"/>
      <c r="AP72" s="1243"/>
      <c r="AQ72" s="1243"/>
      <c r="AR72" s="1243"/>
      <c r="AS72" s="1243"/>
      <c r="AT72" s="1243"/>
      <c r="AU72" s="1243"/>
      <c r="AV72" s="1243"/>
      <c r="AW72" s="1243"/>
      <c r="AX72" s="1243"/>
      <c r="AY72" s="1243"/>
      <c r="AZ72" s="1243"/>
      <c r="BA72" s="1243"/>
      <c r="BB72" s="1243"/>
      <c r="BC72" s="1243"/>
      <c r="BD72" s="1243"/>
      <c r="BE72" s="1243"/>
      <c r="BF72" s="1243"/>
      <c r="BG72" s="1243"/>
      <c r="BH72" s="1243"/>
      <c r="BI72" s="1243"/>
      <c r="BJ72" s="1243"/>
      <c r="BK72" s="1243"/>
      <c r="BL72" s="1243"/>
      <c r="BM72" s="1243"/>
      <c r="BN72" s="1243"/>
      <c r="BO72" s="1244"/>
      <c r="BP72" s="1230" t="s">
        <v>550</v>
      </c>
      <c r="BQ72" s="1230"/>
      <c r="BR72" s="1230"/>
      <c r="BS72" s="1230"/>
      <c r="BT72" s="1230"/>
      <c r="BU72" s="1230"/>
      <c r="BV72" s="1230"/>
      <c r="BW72" s="1230"/>
      <c r="BX72" s="1230" t="s">
        <v>551</v>
      </c>
      <c r="BY72" s="1230"/>
      <c r="BZ72" s="1230"/>
      <c r="CA72" s="1230"/>
      <c r="CB72" s="1230"/>
      <c r="CC72" s="1230"/>
      <c r="CD72" s="1230"/>
      <c r="CE72" s="1230"/>
      <c r="CF72" s="1230" t="s">
        <v>552</v>
      </c>
      <c r="CG72" s="1230"/>
      <c r="CH72" s="1230"/>
      <c r="CI72" s="1230"/>
      <c r="CJ72" s="1230"/>
      <c r="CK72" s="1230"/>
      <c r="CL72" s="1230"/>
      <c r="CM72" s="1230"/>
      <c r="CN72" s="1230" t="s">
        <v>553</v>
      </c>
      <c r="CO72" s="1230"/>
      <c r="CP72" s="1230"/>
      <c r="CQ72" s="1230"/>
      <c r="CR72" s="1230"/>
      <c r="CS72" s="1230"/>
      <c r="CT72" s="1230"/>
      <c r="CU72" s="1230"/>
      <c r="CV72" s="1230" t="s">
        <v>554</v>
      </c>
      <c r="CW72" s="1230"/>
      <c r="CX72" s="1230"/>
      <c r="CY72" s="1230"/>
      <c r="CZ72" s="1230"/>
      <c r="DA72" s="1230"/>
      <c r="DB72" s="1230"/>
      <c r="DC72" s="1230"/>
    </row>
    <row r="73" spans="2:107" ht="13.2" x14ac:dyDescent="0.2">
      <c r="B73" s="256"/>
      <c r="G73" s="1241"/>
      <c r="H73" s="1241"/>
      <c r="I73" s="1241"/>
      <c r="J73" s="1241"/>
      <c r="K73" s="1225"/>
      <c r="L73" s="1225"/>
      <c r="M73" s="1225"/>
      <c r="N73" s="1225"/>
      <c r="AM73" s="356"/>
      <c r="AN73" s="1229" t="s">
        <v>603</v>
      </c>
      <c r="AO73" s="1229"/>
      <c r="AP73" s="1229"/>
      <c r="AQ73" s="1229"/>
      <c r="AR73" s="1229"/>
      <c r="AS73" s="1229"/>
      <c r="AT73" s="1229"/>
      <c r="AU73" s="1229"/>
      <c r="AV73" s="1229"/>
      <c r="AW73" s="1229"/>
      <c r="AX73" s="1229"/>
      <c r="AY73" s="1229"/>
      <c r="AZ73" s="1229"/>
      <c r="BA73" s="1229"/>
      <c r="BB73" s="1229" t="s">
        <v>604</v>
      </c>
      <c r="BC73" s="1229"/>
      <c r="BD73" s="1229"/>
      <c r="BE73" s="1229"/>
      <c r="BF73" s="1229"/>
      <c r="BG73" s="1229"/>
      <c r="BH73" s="1229"/>
      <c r="BI73" s="1229"/>
      <c r="BJ73" s="1229"/>
      <c r="BK73" s="1229"/>
      <c r="BL73" s="1229"/>
      <c r="BM73" s="1229"/>
      <c r="BN73" s="1229"/>
      <c r="BO73" s="1229"/>
      <c r="BP73" s="1226"/>
      <c r="BQ73" s="1226"/>
      <c r="BR73" s="1226"/>
      <c r="BS73" s="1226"/>
      <c r="BT73" s="1226"/>
      <c r="BU73" s="1226"/>
      <c r="BV73" s="1226"/>
      <c r="BW73" s="1226"/>
      <c r="BX73" s="1226"/>
      <c r="BY73" s="1226"/>
      <c r="BZ73" s="1226"/>
      <c r="CA73" s="1226"/>
      <c r="CB73" s="1226"/>
      <c r="CC73" s="1226"/>
      <c r="CD73" s="1226"/>
      <c r="CE73" s="1226"/>
      <c r="CF73" s="1226"/>
      <c r="CG73" s="1226"/>
      <c r="CH73" s="1226"/>
      <c r="CI73" s="1226"/>
      <c r="CJ73" s="1226"/>
      <c r="CK73" s="1226"/>
      <c r="CL73" s="1226"/>
      <c r="CM73" s="1226"/>
      <c r="CN73" s="1226"/>
      <c r="CO73" s="1226"/>
      <c r="CP73" s="1226"/>
      <c r="CQ73" s="1226"/>
      <c r="CR73" s="1226"/>
      <c r="CS73" s="1226"/>
      <c r="CT73" s="1226"/>
      <c r="CU73" s="1226"/>
      <c r="CV73" s="1226"/>
      <c r="CW73" s="1226"/>
      <c r="CX73" s="1226"/>
      <c r="CY73" s="1226"/>
      <c r="CZ73" s="1226"/>
      <c r="DA73" s="1226"/>
      <c r="DB73" s="1226"/>
      <c r="DC73" s="1226"/>
    </row>
    <row r="74" spans="2:107" ht="13.2" x14ac:dyDescent="0.2">
      <c r="B74" s="256"/>
      <c r="G74" s="1241"/>
      <c r="H74" s="1241"/>
      <c r="I74" s="1241"/>
      <c r="J74" s="1241"/>
      <c r="K74" s="1225"/>
      <c r="L74" s="1225"/>
      <c r="M74" s="1225"/>
      <c r="N74" s="1225"/>
      <c r="AM74" s="356"/>
      <c r="AN74" s="1229"/>
      <c r="AO74" s="1229"/>
      <c r="AP74" s="1229"/>
      <c r="AQ74" s="1229"/>
      <c r="AR74" s="1229"/>
      <c r="AS74" s="1229"/>
      <c r="AT74" s="1229"/>
      <c r="AU74" s="1229"/>
      <c r="AV74" s="1229"/>
      <c r="AW74" s="1229"/>
      <c r="AX74" s="1229"/>
      <c r="AY74" s="1229"/>
      <c r="AZ74" s="1229"/>
      <c r="BA74" s="1229"/>
      <c r="BB74" s="1229"/>
      <c r="BC74" s="1229"/>
      <c r="BD74" s="1229"/>
      <c r="BE74" s="1229"/>
      <c r="BF74" s="1229"/>
      <c r="BG74" s="1229"/>
      <c r="BH74" s="1229"/>
      <c r="BI74" s="1229"/>
      <c r="BJ74" s="1229"/>
      <c r="BK74" s="1229"/>
      <c r="BL74" s="1229"/>
      <c r="BM74" s="1229"/>
      <c r="BN74" s="1229"/>
      <c r="BO74" s="1229"/>
      <c r="BP74" s="1226"/>
      <c r="BQ74" s="1226"/>
      <c r="BR74" s="1226"/>
      <c r="BS74" s="1226"/>
      <c r="BT74" s="1226"/>
      <c r="BU74" s="1226"/>
      <c r="BV74" s="1226"/>
      <c r="BW74" s="1226"/>
      <c r="BX74" s="1226"/>
      <c r="BY74" s="1226"/>
      <c r="BZ74" s="1226"/>
      <c r="CA74" s="1226"/>
      <c r="CB74" s="1226"/>
      <c r="CC74" s="1226"/>
      <c r="CD74" s="1226"/>
      <c r="CE74" s="1226"/>
      <c r="CF74" s="1226"/>
      <c r="CG74" s="1226"/>
      <c r="CH74" s="1226"/>
      <c r="CI74" s="1226"/>
      <c r="CJ74" s="1226"/>
      <c r="CK74" s="1226"/>
      <c r="CL74" s="1226"/>
      <c r="CM74" s="1226"/>
      <c r="CN74" s="1226"/>
      <c r="CO74" s="1226"/>
      <c r="CP74" s="1226"/>
      <c r="CQ74" s="1226"/>
      <c r="CR74" s="1226"/>
      <c r="CS74" s="1226"/>
      <c r="CT74" s="1226"/>
      <c r="CU74" s="1226"/>
      <c r="CV74" s="1226"/>
      <c r="CW74" s="1226"/>
      <c r="CX74" s="1226"/>
      <c r="CY74" s="1226"/>
      <c r="CZ74" s="1226"/>
      <c r="DA74" s="1226"/>
      <c r="DB74" s="1226"/>
      <c r="DC74" s="1226"/>
    </row>
    <row r="75" spans="2:107" ht="13.2" x14ac:dyDescent="0.2">
      <c r="B75" s="256"/>
      <c r="G75" s="1241"/>
      <c r="H75" s="1241"/>
      <c r="I75" s="1224"/>
      <c r="J75" s="1224"/>
      <c r="K75" s="1231"/>
      <c r="L75" s="1231"/>
      <c r="M75" s="1231"/>
      <c r="N75" s="1231"/>
      <c r="AM75" s="356"/>
      <c r="AN75" s="1229"/>
      <c r="AO75" s="1229"/>
      <c r="AP75" s="1229"/>
      <c r="AQ75" s="1229"/>
      <c r="AR75" s="1229"/>
      <c r="AS75" s="1229"/>
      <c r="AT75" s="1229"/>
      <c r="AU75" s="1229"/>
      <c r="AV75" s="1229"/>
      <c r="AW75" s="1229"/>
      <c r="AX75" s="1229"/>
      <c r="AY75" s="1229"/>
      <c r="AZ75" s="1229"/>
      <c r="BA75" s="1229"/>
      <c r="BB75" s="1229" t="s">
        <v>609</v>
      </c>
      <c r="BC75" s="1229"/>
      <c r="BD75" s="1229"/>
      <c r="BE75" s="1229"/>
      <c r="BF75" s="1229"/>
      <c r="BG75" s="1229"/>
      <c r="BH75" s="1229"/>
      <c r="BI75" s="1229"/>
      <c r="BJ75" s="1229"/>
      <c r="BK75" s="1229"/>
      <c r="BL75" s="1229"/>
      <c r="BM75" s="1229"/>
      <c r="BN75" s="1229"/>
      <c r="BO75" s="1229"/>
      <c r="BP75" s="1226">
        <v>-0.6</v>
      </c>
      <c r="BQ75" s="1226"/>
      <c r="BR75" s="1226"/>
      <c r="BS75" s="1226"/>
      <c r="BT75" s="1226"/>
      <c r="BU75" s="1226"/>
      <c r="BV75" s="1226"/>
      <c r="BW75" s="1226"/>
      <c r="BX75" s="1226">
        <v>-0.3</v>
      </c>
      <c r="BY75" s="1226"/>
      <c r="BZ75" s="1226"/>
      <c r="CA75" s="1226"/>
      <c r="CB75" s="1226"/>
      <c r="CC75" s="1226"/>
      <c r="CD75" s="1226"/>
      <c r="CE75" s="1226"/>
      <c r="CF75" s="1226">
        <v>0</v>
      </c>
      <c r="CG75" s="1226"/>
      <c r="CH75" s="1226"/>
      <c r="CI75" s="1226"/>
      <c r="CJ75" s="1226"/>
      <c r="CK75" s="1226"/>
      <c r="CL75" s="1226"/>
      <c r="CM75" s="1226"/>
      <c r="CN75" s="1226">
        <v>0.5</v>
      </c>
      <c r="CO75" s="1226"/>
      <c r="CP75" s="1226"/>
      <c r="CQ75" s="1226"/>
      <c r="CR75" s="1226"/>
      <c r="CS75" s="1226"/>
      <c r="CT75" s="1226"/>
      <c r="CU75" s="1226"/>
      <c r="CV75" s="1226">
        <v>0.9</v>
      </c>
      <c r="CW75" s="1226"/>
      <c r="CX75" s="1226"/>
      <c r="CY75" s="1226"/>
      <c r="CZ75" s="1226"/>
      <c r="DA75" s="1226"/>
      <c r="DB75" s="1226"/>
      <c r="DC75" s="1226"/>
    </row>
    <row r="76" spans="2:107" ht="13.2" x14ac:dyDescent="0.2">
      <c r="B76" s="256"/>
      <c r="G76" s="1241"/>
      <c r="H76" s="1241"/>
      <c r="I76" s="1224"/>
      <c r="J76" s="1224"/>
      <c r="K76" s="1231"/>
      <c r="L76" s="1231"/>
      <c r="M76" s="1231"/>
      <c r="N76" s="1231"/>
      <c r="AM76" s="356"/>
      <c r="AN76" s="1229"/>
      <c r="AO76" s="1229"/>
      <c r="AP76" s="1229"/>
      <c r="AQ76" s="1229"/>
      <c r="AR76" s="1229"/>
      <c r="AS76" s="1229"/>
      <c r="AT76" s="1229"/>
      <c r="AU76" s="1229"/>
      <c r="AV76" s="1229"/>
      <c r="AW76" s="1229"/>
      <c r="AX76" s="1229"/>
      <c r="AY76" s="1229"/>
      <c r="AZ76" s="1229"/>
      <c r="BA76" s="1229"/>
      <c r="BB76" s="1229"/>
      <c r="BC76" s="1229"/>
      <c r="BD76" s="1229"/>
      <c r="BE76" s="1229"/>
      <c r="BF76" s="1229"/>
      <c r="BG76" s="1229"/>
      <c r="BH76" s="1229"/>
      <c r="BI76" s="1229"/>
      <c r="BJ76" s="1229"/>
      <c r="BK76" s="1229"/>
      <c r="BL76" s="1229"/>
      <c r="BM76" s="1229"/>
      <c r="BN76" s="1229"/>
      <c r="BO76" s="1229"/>
      <c r="BP76" s="1226"/>
      <c r="BQ76" s="1226"/>
      <c r="BR76" s="1226"/>
      <c r="BS76" s="1226"/>
      <c r="BT76" s="1226"/>
      <c r="BU76" s="1226"/>
      <c r="BV76" s="1226"/>
      <c r="BW76" s="1226"/>
      <c r="BX76" s="1226"/>
      <c r="BY76" s="1226"/>
      <c r="BZ76" s="1226"/>
      <c r="CA76" s="1226"/>
      <c r="CB76" s="1226"/>
      <c r="CC76" s="1226"/>
      <c r="CD76" s="1226"/>
      <c r="CE76" s="1226"/>
      <c r="CF76" s="1226"/>
      <c r="CG76" s="1226"/>
      <c r="CH76" s="1226"/>
      <c r="CI76" s="1226"/>
      <c r="CJ76" s="1226"/>
      <c r="CK76" s="1226"/>
      <c r="CL76" s="1226"/>
      <c r="CM76" s="1226"/>
      <c r="CN76" s="1226"/>
      <c r="CO76" s="1226"/>
      <c r="CP76" s="1226"/>
      <c r="CQ76" s="1226"/>
      <c r="CR76" s="1226"/>
      <c r="CS76" s="1226"/>
      <c r="CT76" s="1226"/>
      <c r="CU76" s="1226"/>
      <c r="CV76" s="1226"/>
      <c r="CW76" s="1226"/>
      <c r="CX76" s="1226"/>
      <c r="CY76" s="1226"/>
      <c r="CZ76" s="1226"/>
      <c r="DA76" s="1226"/>
      <c r="DB76" s="1226"/>
      <c r="DC76" s="1226"/>
    </row>
    <row r="77" spans="2:107" ht="13.2" x14ac:dyDescent="0.2">
      <c r="B77" s="256"/>
      <c r="G77" s="1224"/>
      <c r="H77" s="1224"/>
      <c r="I77" s="1224"/>
      <c r="J77" s="1224"/>
      <c r="K77" s="1225"/>
      <c r="L77" s="1225"/>
      <c r="M77" s="1225"/>
      <c r="N77" s="1225"/>
      <c r="AN77" s="1230" t="s">
        <v>606</v>
      </c>
      <c r="AO77" s="1230"/>
      <c r="AP77" s="1230"/>
      <c r="AQ77" s="1230"/>
      <c r="AR77" s="1230"/>
      <c r="AS77" s="1230"/>
      <c r="AT77" s="1230"/>
      <c r="AU77" s="1230"/>
      <c r="AV77" s="1230"/>
      <c r="AW77" s="1230"/>
      <c r="AX77" s="1230"/>
      <c r="AY77" s="1230"/>
      <c r="AZ77" s="1230"/>
      <c r="BA77" s="1230"/>
      <c r="BB77" s="1229" t="s">
        <v>604</v>
      </c>
      <c r="BC77" s="1229"/>
      <c r="BD77" s="1229"/>
      <c r="BE77" s="1229"/>
      <c r="BF77" s="1229"/>
      <c r="BG77" s="1229"/>
      <c r="BH77" s="1229"/>
      <c r="BI77" s="1229"/>
      <c r="BJ77" s="1229"/>
      <c r="BK77" s="1229"/>
      <c r="BL77" s="1229"/>
      <c r="BM77" s="1229"/>
      <c r="BN77" s="1229"/>
      <c r="BO77" s="1229"/>
      <c r="BP77" s="1226">
        <v>17.399999999999999</v>
      </c>
      <c r="BQ77" s="1226"/>
      <c r="BR77" s="1226"/>
      <c r="BS77" s="1226"/>
      <c r="BT77" s="1226"/>
      <c r="BU77" s="1226"/>
      <c r="BV77" s="1226"/>
      <c r="BW77" s="1226"/>
      <c r="BX77" s="1226">
        <v>12.1</v>
      </c>
      <c r="BY77" s="1226"/>
      <c r="BZ77" s="1226"/>
      <c r="CA77" s="1226"/>
      <c r="CB77" s="1226"/>
      <c r="CC77" s="1226"/>
      <c r="CD77" s="1226"/>
      <c r="CE77" s="1226"/>
      <c r="CF77" s="1226">
        <v>11.2</v>
      </c>
      <c r="CG77" s="1226"/>
      <c r="CH77" s="1226"/>
      <c r="CI77" s="1226"/>
      <c r="CJ77" s="1226"/>
      <c r="CK77" s="1226"/>
      <c r="CL77" s="1226"/>
      <c r="CM77" s="1226"/>
      <c r="CN77" s="1226">
        <v>7.1</v>
      </c>
      <c r="CO77" s="1226"/>
      <c r="CP77" s="1226"/>
      <c r="CQ77" s="1226"/>
      <c r="CR77" s="1226"/>
      <c r="CS77" s="1226"/>
      <c r="CT77" s="1226"/>
      <c r="CU77" s="1226"/>
      <c r="CV77" s="1226">
        <v>5</v>
      </c>
      <c r="CW77" s="1226"/>
      <c r="CX77" s="1226"/>
      <c r="CY77" s="1226"/>
      <c r="CZ77" s="1226"/>
      <c r="DA77" s="1226"/>
      <c r="DB77" s="1226"/>
      <c r="DC77" s="1226"/>
    </row>
    <row r="78" spans="2:107" ht="13.2" x14ac:dyDescent="0.2">
      <c r="B78" s="256"/>
      <c r="G78" s="1224"/>
      <c r="H78" s="1224"/>
      <c r="I78" s="1224"/>
      <c r="J78" s="1224"/>
      <c r="K78" s="1225"/>
      <c r="L78" s="1225"/>
      <c r="M78" s="1225"/>
      <c r="N78" s="1225"/>
      <c r="AN78" s="1230"/>
      <c r="AO78" s="1230"/>
      <c r="AP78" s="1230"/>
      <c r="AQ78" s="1230"/>
      <c r="AR78" s="1230"/>
      <c r="AS78" s="1230"/>
      <c r="AT78" s="1230"/>
      <c r="AU78" s="1230"/>
      <c r="AV78" s="1230"/>
      <c r="AW78" s="1230"/>
      <c r="AX78" s="1230"/>
      <c r="AY78" s="1230"/>
      <c r="AZ78" s="1230"/>
      <c r="BA78" s="1230"/>
      <c r="BB78" s="1229"/>
      <c r="BC78" s="1229"/>
      <c r="BD78" s="1229"/>
      <c r="BE78" s="1229"/>
      <c r="BF78" s="1229"/>
      <c r="BG78" s="1229"/>
      <c r="BH78" s="1229"/>
      <c r="BI78" s="1229"/>
      <c r="BJ78" s="1229"/>
      <c r="BK78" s="1229"/>
      <c r="BL78" s="1229"/>
      <c r="BM78" s="1229"/>
      <c r="BN78" s="1229"/>
      <c r="BO78" s="1229"/>
      <c r="BP78" s="1226"/>
      <c r="BQ78" s="1226"/>
      <c r="BR78" s="1226"/>
      <c r="BS78" s="1226"/>
      <c r="BT78" s="1226"/>
      <c r="BU78" s="1226"/>
      <c r="BV78" s="1226"/>
      <c r="BW78" s="1226"/>
      <c r="BX78" s="1226"/>
      <c r="BY78" s="1226"/>
      <c r="BZ78" s="1226"/>
      <c r="CA78" s="1226"/>
      <c r="CB78" s="1226"/>
      <c r="CC78" s="1226"/>
      <c r="CD78" s="1226"/>
      <c r="CE78" s="1226"/>
      <c r="CF78" s="1226"/>
      <c r="CG78" s="1226"/>
      <c r="CH78" s="1226"/>
      <c r="CI78" s="1226"/>
      <c r="CJ78" s="1226"/>
      <c r="CK78" s="1226"/>
      <c r="CL78" s="1226"/>
      <c r="CM78" s="1226"/>
      <c r="CN78" s="1226"/>
      <c r="CO78" s="1226"/>
      <c r="CP78" s="1226"/>
      <c r="CQ78" s="1226"/>
      <c r="CR78" s="1226"/>
      <c r="CS78" s="1226"/>
      <c r="CT78" s="1226"/>
      <c r="CU78" s="1226"/>
      <c r="CV78" s="1226"/>
      <c r="CW78" s="1226"/>
      <c r="CX78" s="1226"/>
      <c r="CY78" s="1226"/>
      <c r="CZ78" s="1226"/>
      <c r="DA78" s="1226"/>
      <c r="DB78" s="1226"/>
      <c r="DC78" s="1226"/>
    </row>
    <row r="79" spans="2:107" ht="13.2" x14ac:dyDescent="0.2">
      <c r="B79" s="256"/>
      <c r="G79" s="1224"/>
      <c r="H79" s="1224"/>
      <c r="I79" s="1227"/>
      <c r="J79" s="1227"/>
      <c r="K79" s="1228"/>
      <c r="L79" s="1228"/>
      <c r="M79" s="1228"/>
      <c r="N79" s="1228"/>
      <c r="AN79" s="1230"/>
      <c r="AO79" s="1230"/>
      <c r="AP79" s="1230"/>
      <c r="AQ79" s="1230"/>
      <c r="AR79" s="1230"/>
      <c r="AS79" s="1230"/>
      <c r="AT79" s="1230"/>
      <c r="AU79" s="1230"/>
      <c r="AV79" s="1230"/>
      <c r="AW79" s="1230"/>
      <c r="AX79" s="1230"/>
      <c r="AY79" s="1230"/>
      <c r="AZ79" s="1230"/>
      <c r="BA79" s="1230"/>
      <c r="BB79" s="1229" t="s">
        <v>609</v>
      </c>
      <c r="BC79" s="1229"/>
      <c r="BD79" s="1229"/>
      <c r="BE79" s="1229"/>
      <c r="BF79" s="1229"/>
      <c r="BG79" s="1229"/>
      <c r="BH79" s="1229"/>
      <c r="BI79" s="1229"/>
      <c r="BJ79" s="1229"/>
      <c r="BK79" s="1229"/>
      <c r="BL79" s="1229"/>
      <c r="BM79" s="1229"/>
      <c r="BN79" s="1229"/>
      <c r="BO79" s="1229"/>
      <c r="BP79" s="1226">
        <v>3.6</v>
      </c>
      <c r="BQ79" s="1226"/>
      <c r="BR79" s="1226"/>
      <c r="BS79" s="1226"/>
      <c r="BT79" s="1226"/>
      <c r="BU79" s="1226"/>
      <c r="BV79" s="1226"/>
      <c r="BW79" s="1226"/>
      <c r="BX79" s="1226">
        <v>3.5</v>
      </c>
      <c r="BY79" s="1226"/>
      <c r="BZ79" s="1226"/>
      <c r="CA79" s="1226"/>
      <c r="CB79" s="1226"/>
      <c r="CC79" s="1226"/>
      <c r="CD79" s="1226"/>
      <c r="CE79" s="1226"/>
      <c r="CF79" s="1226">
        <v>3.5</v>
      </c>
      <c r="CG79" s="1226"/>
      <c r="CH79" s="1226"/>
      <c r="CI79" s="1226"/>
      <c r="CJ79" s="1226"/>
      <c r="CK79" s="1226"/>
      <c r="CL79" s="1226"/>
      <c r="CM79" s="1226"/>
      <c r="CN79" s="1226">
        <v>3.4</v>
      </c>
      <c r="CO79" s="1226"/>
      <c r="CP79" s="1226"/>
      <c r="CQ79" s="1226"/>
      <c r="CR79" s="1226"/>
      <c r="CS79" s="1226"/>
      <c r="CT79" s="1226"/>
      <c r="CU79" s="1226"/>
      <c r="CV79" s="1226">
        <v>3.6</v>
      </c>
      <c r="CW79" s="1226"/>
      <c r="CX79" s="1226"/>
      <c r="CY79" s="1226"/>
      <c r="CZ79" s="1226"/>
      <c r="DA79" s="1226"/>
      <c r="DB79" s="1226"/>
      <c r="DC79" s="1226"/>
    </row>
    <row r="80" spans="2:107" ht="13.2" x14ac:dyDescent="0.2">
      <c r="B80" s="256"/>
      <c r="G80" s="1224"/>
      <c r="H80" s="1224"/>
      <c r="I80" s="1227"/>
      <c r="J80" s="1227"/>
      <c r="K80" s="1228"/>
      <c r="L80" s="1228"/>
      <c r="M80" s="1228"/>
      <c r="N80" s="1228"/>
      <c r="AN80" s="1230"/>
      <c r="AO80" s="1230"/>
      <c r="AP80" s="1230"/>
      <c r="AQ80" s="1230"/>
      <c r="AR80" s="1230"/>
      <c r="AS80" s="1230"/>
      <c r="AT80" s="1230"/>
      <c r="AU80" s="1230"/>
      <c r="AV80" s="1230"/>
      <c r="AW80" s="1230"/>
      <c r="AX80" s="1230"/>
      <c r="AY80" s="1230"/>
      <c r="AZ80" s="1230"/>
      <c r="BA80" s="1230"/>
      <c r="BB80" s="1229"/>
      <c r="BC80" s="1229"/>
      <c r="BD80" s="1229"/>
      <c r="BE80" s="1229"/>
      <c r="BF80" s="1229"/>
      <c r="BG80" s="1229"/>
      <c r="BH80" s="1229"/>
      <c r="BI80" s="1229"/>
      <c r="BJ80" s="1229"/>
      <c r="BK80" s="1229"/>
      <c r="BL80" s="1229"/>
      <c r="BM80" s="1229"/>
      <c r="BN80" s="1229"/>
      <c r="BO80" s="1229"/>
      <c r="BP80" s="1226"/>
      <c r="BQ80" s="1226"/>
      <c r="BR80" s="1226"/>
      <c r="BS80" s="1226"/>
      <c r="BT80" s="1226"/>
      <c r="BU80" s="1226"/>
      <c r="BV80" s="1226"/>
      <c r="BW80" s="1226"/>
      <c r="BX80" s="1226"/>
      <c r="BY80" s="1226"/>
      <c r="BZ80" s="1226"/>
      <c r="CA80" s="1226"/>
      <c r="CB80" s="1226"/>
      <c r="CC80" s="1226"/>
      <c r="CD80" s="1226"/>
      <c r="CE80" s="1226"/>
      <c r="CF80" s="1226"/>
      <c r="CG80" s="1226"/>
      <c r="CH80" s="1226"/>
      <c r="CI80" s="1226"/>
      <c r="CJ80" s="1226"/>
      <c r="CK80" s="1226"/>
      <c r="CL80" s="1226"/>
      <c r="CM80" s="1226"/>
      <c r="CN80" s="1226"/>
      <c r="CO80" s="1226"/>
      <c r="CP80" s="1226"/>
      <c r="CQ80" s="1226"/>
      <c r="CR80" s="1226"/>
      <c r="CS80" s="1226"/>
      <c r="CT80" s="1226"/>
      <c r="CU80" s="1226"/>
      <c r="CV80" s="1226"/>
      <c r="CW80" s="1226"/>
      <c r="CX80" s="1226"/>
      <c r="CY80" s="1226"/>
      <c r="CZ80" s="1226"/>
      <c r="DA80" s="1226"/>
      <c r="DB80" s="1226"/>
      <c r="DC80" s="1226"/>
    </row>
    <row r="81" spans="2:109" ht="13.2" x14ac:dyDescent="0.2">
      <c r="B81" s="256"/>
    </row>
    <row r="82" spans="2:109" ht="16.2" x14ac:dyDescent="0.2">
      <c r="B82" s="256"/>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2" x14ac:dyDescent="0.2">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ht="13.2" x14ac:dyDescent="0.2">
      <c r="DD84" s="252"/>
      <c r="DE84" s="252"/>
    </row>
    <row r="85" spans="2:109" ht="13.2" x14ac:dyDescent="0.2">
      <c r="DD85" s="252"/>
      <c r="DE85" s="252"/>
    </row>
  </sheetData>
  <sheetProtection algorithmName="SHA-512" hashValue="8SWrPgAFeQmhUvEH3QF+8tAAfAXxGoVchWvpSk+eHdksdPew055cg48xMzhIolDhZuQkvs8fWLZstlV+ulHlXg==" saltValue="SCMWjK7u0rPLP6z5hsYww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497</v>
      </c>
    </row>
  </sheetData>
  <sheetProtection algorithmName="SHA-512" hashValue="V8BeRKOE7s7LVgfOX5p4BeIqL9oczYG3N40Xq0YsDd81R1RVJGy0yr1oRaN5OufLCAYeUird+jGtnoRVPROg2w==" saltValue="zdSpZ/L9UKLG6YLmlkJQG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497</v>
      </c>
    </row>
  </sheetData>
  <sheetProtection algorithmName="SHA-512" hashValue="klBFFiTdYLXatrFCC6A5iP2O4Wud6Fqisz47Ld9ny+Hnb7y7zAHdHjVe6AucT+CHdIYfnfH0V6DLvVnL7jF9jw==" saltValue="MP3MKeYsnRShb0mb1pqvW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51</v>
      </c>
      <c r="E2" s="144"/>
      <c r="F2" s="145" t="s">
        <v>547</v>
      </c>
      <c r="G2" s="146"/>
      <c r="H2" s="147"/>
    </row>
    <row r="3" spans="1:8" x14ac:dyDescent="0.2">
      <c r="A3" s="143" t="s">
        <v>540</v>
      </c>
      <c r="B3" s="148"/>
      <c r="C3" s="149"/>
      <c r="D3" s="150">
        <v>29223</v>
      </c>
      <c r="E3" s="151"/>
      <c r="F3" s="152">
        <v>41080</v>
      </c>
      <c r="G3" s="153"/>
      <c r="H3" s="154"/>
    </row>
    <row r="4" spans="1:8" x14ac:dyDescent="0.2">
      <c r="A4" s="155"/>
      <c r="B4" s="156"/>
      <c r="C4" s="157"/>
      <c r="D4" s="158">
        <v>16753</v>
      </c>
      <c r="E4" s="159"/>
      <c r="F4" s="160">
        <v>27265</v>
      </c>
      <c r="G4" s="161"/>
      <c r="H4" s="162"/>
    </row>
    <row r="5" spans="1:8" x14ac:dyDescent="0.2">
      <c r="A5" s="143" t="s">
        <v>542</v>
      </c>
      <c r="B5" s="148"/>
      <c r="C5" s="149"/>
      <c r="D5" s="150">
        <v>35602</v>
      </c>
      <c r="E5" s="151"/>
      <c r="F5" s="152">
        <v>33173</v>
      </c>
      <c r="G5" s="153"/>
      <c r="H5" s="154"/>
    </row>
    <row r="6" spans="1:8" x14ac:dyDescent="0.2">
      <c r="A6" s="155"/>
      <c r="B6" s="156"/>
      <c r="C6" s="157"/>
      <c r="D6" s="158">
        <v>22142</v>
      </c>
      <c r="E6" s="159"/>
      <c r="F6" s="160">
        <v>20353</v>
      </c>
      <c r="G6" s="161"/>
      <c r="H6" s="162"/>
    </row>
    <row r="7" spans="1:8" x14ac:dyDescent="0.2">
      <c r="A7" s="143" t="s">
        <v>543</v>
      </c>
      <c r="B7" s="148"/>
      <c r="C7" s="149"/>
      <c r="D7" s="150">
        <v>37623</v>
      </c>
      <c r="E7" s="151"/>
      <c r="F7" s="152">
        <v>37644</v>
      </c>
      <c r="G7" s="153"/>
      <c r="H7" s="154"/>
    </row>
    <row r="8" spans="1:8" x14ac:dyDescent="0.2">
      <c r="A8" s="155"/>
      <c r="B8" s="156"/>
      <c r="C8" s="157"/>
      <c r="D8" s="158">
        <v>26858</v>
      </c>
      <c r="E8" s="159"/>
      <c r="F8" s="160">
        <v>24939</v>
      </c>
      <c r="G8" s="161"/>
      <c r="H8" s="162"/>
    </row>
    <row r="9" spans="1:8" x14ac:dyDescent="0.2">
      <c r="A9" s="143" t="s">
        <v>544</v>
      </c>
      <c r="B9" s="148"/>
      <c r="C9" s="149"/>
      <c r="D9" s="150">
        <v>55421</v>
      </c>
      <c r="E9" s="151"/>
      <c r="F9" s="152">
        <v>39221</v>
      </c>
      <c r="G9" s="153"/>
      <c r="H9" s="154"/>
    </row>
    <row r="10" spans="1:8" x14ac:dyDescent="0.2">
      <c r="A10" s="155"/>
      <c r="B10" s="156"/>
      <c r="C10" s="157"/>
      <c r="D10" s="158">
        <v>28961</v>
      </c>
      <c r="E10" s="159"/>
      <c r="F10" s="160">
        <v>24821</v>
      </c>
      <c r="G10" s="161"/>
      <c r="H10" s="162"/>
    </row>
    <row r="11" spans="1:8" x14ac:dyDescent="0.2">
      <c r="A11" s="143" t="s">
        <v>545</v>
      </c>
      <c r="B11" s="148"/>
      <c r="C11" s="149"/>
      <c r="D11" s="150">
        <v>72839</v>
      </c>
      <c r="E11" s="151"/>
      <c r="F11" s="152">
        <v>38566</v>
      </c>
      <c r="G11" s="153"/>
      <c r="H11" s="154"/>
    </row>
    <row r="12" spans="1:8" x14ac:dyDescent="0.2">
      <c r="A12" s="155"/>
      <c r="B12" s="156"/>
      <c r="C12" s="163"/>
      <c r="D12" s="158">
        <v>37743</v>
      </c>
      <c r="E12" s="159"/>
      <c r="F12" s="160">
        <v>24059</v>
      </c>
      <c r="G12" s="161"/>
      <c r="H12" s="162"/>
    </row>
    <row r="13" spans="1:8" x14ac:dyDescent="0.2">
      <c r="A13" s="143"/>
      <c r="B13" s="148"/>
      <c r="C13" s="149"/>
      <c r="D13" s="150">
        <v>46142</v>
      </c>
      <c r="E13" s="151"/>
      <c r="F13" s="152">
        <v>37937</v>
      </c>
      <c r="G13" s="164"/>
      <c r="H13" s="154"/>
    </row>
    <row r="14" spans="1:8" x14ac:dyDescent="0.2">
      <c r="A14" s="155"/>
      <c r="B14" s="156"/>
      <c r="C14" s="157"/>
      <c r="D14" s="158">
        <v>26491</v>
      </c>
      <c r="E14" s="159"/>
      <c r="F14" s="160">
        <v>24287</v>
      </c>
      <c r="G14" s="161"/>
      <c r="H14" s="162"/>
    </row>
    <row r="17" spans="1:11" x14ac:dyDescent="0.2">
      <c r="A17" s="139" t="s">
        <v>52</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53</v>
      </c>
      <c r="B19" s="165">
        <f>ROUND(VALUE(SUBSTITUTE(実質収支比率等に係る経年分析!F$48,"▲","-")),2)</f>
        <v>5.86</v>
      </c>
      <c r="C19" s="165">
        <f>ROUND(VALUE(SUBSTITUTE(実質収支比率等に係る経年分析!G$48,"▲","-")),2)</f>
        <v>3.02</v>
      </c>
      <c r="D19" s="165">
        <f>ROUND(VALUE(SUBSTITUTE(実質収支比率等に係る経年分析!H$48,"▲","-")),2)</f>
        <v>5.69</v>
      </c>
      <c r="E19" s="165">
        <f>ROUND(VALUE(SUBSTITUTE(実質収支比率等に係る経年分析!I$48,"▲","-")),2)</f>
        <v>5.14</v>
      </c>
      <c r="F19" s="165">
        <f>ROUND(VALUE(SUBSTITUTE(実質収支比率等に係る経年分析!J$48,"▲","-")),2)</f>
        <v>9.74</v>
      </c>
    </row>
    <row r="20" spans="1:11" x14ac:dyDescent="0.2">
      <c r="A20" s="165" t="s">
        <v>54</v>
      </c>
      <c r="B20" s="165">
        <f>ROUND(VALUE(SUBSTITUTE(実質収支比率等に係る経年分析!F$47,"▲","-")),2)</f>
        <v>12.34</v>
      </c>
      <c r="C20" s="165">
        <f>ROUND(VALUE(SUBSTITUTE(実質収支比率等に係る経年分析!G$47,"▲","-")),2)</f>
        <v>11.99</v>
      </c>
      <c r="D20" s="165">
        <f>ROUND(VALUE(SUBSTITUTE(実質収支比率等に係る経年分析!H$47,"▲","-")),2)</f>
        <v>9.9600000000000009</v>
      </c>
      <c r="E20" s="165">
        <f>ROUND(VALUE(SUBSTITUTE(実質収支比率等に係る経年分析!I$47,"▲","-")),2)</f>
        <v>11.17</v>
      </c>
      <c r="F20" s="165">
        <f>ROUND(VALUE(SUBSTITUTE(実質収支比率等に係る経年分析!J$47,"▲","-")),2)</f>
        <v>11.11</v>
      </c>
    </row>
    <row r="21" spans="1:11" x14ac:dyDescent="0.2">
      <c r="A21" s="165" t="s">
        <v>55</v>
      </c>
      <c r="B21" s="165">
        <f>IF(ISNUMBER(VALUE(SUBSTITUTE(実質収支比率等に係る経年分析!F$49,"▲","-"))),ROUND(VALUE(SUBSTITUTE(実質収支比率等に係る経年分析!F$49,"▲","-")),2),NA())</f>
        <v>3.08</v>
      </c>
      <c r="C21" s="165">
        <f>IF(ISNUMBER(VALUE(SUBSTITUTE(実質収支比率等に係る経年分析!G$49,"▲","-"))),ROUND(VALUE(SUBSTITUTE(実質収支比率等に係る経年分析!G$49,"▲","-")),2),NA())</f>
        <v>-3.01</v>
      </c>
      <c r="D21" s="165">
        <f>IF(ISNUMBER(VALUE(SUBSTITUTE(実質収支比率等に係る経年分析!H$49,"▲","-"))),ROUND(VALUE(SUBSTITUTE(実質収支比率等に係る経年分析!H$49,"▲","-")),2),NA())</f>
        <v>0.56999999999999995</v>
      </c>
      <c r="E21" s="165">
        <f>IF(ISNUMBER(VALUE(SUBSTITUTE(実質収支比率等に係る経年分析!I$49,"▲","-"))),ROUND(VALUE(SUBSTITUTE(実質収支比率等に係る経年分析!I$49,"▲","-")),2),NA())</f>
        <v>1.1200000000000001</v>
      </c>
      <c r="F21" s="165">
        <f>IF(ISNUMBER(VALUE(SUBSTITUTE(実質収支比率等に係る経年分析!J$49,"▲","-"))),ROUND(VALUE(SUBSTITUTE(実質収支比率等に係る経年分析!J$49,"▲","-")),2),NA())</f>
        <v>5.0999999999999996</v>
      </c>
    </row>
    <row r="24" spans="1:11" x14ac:dyDescent="0.2">
      <c r="A24" s="139" t="s">
        <v>56</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57</v>
      </c>
      <c r="C26" s="166" t="s">
        <v>58</v>
      </c>
      <c r="D26" s="166" t="s">
        <v>57</v>
      </c>
      <c r="E26" s="166" t="s">
        <v>58</v>
      </c>
      <c r="F26" s="166" t="s">
        <v>57</v>
      </c>
      <c r="G26" s="166" t="s">
        <v>58</v>
      </c>
      <c r="H26" s="166" t="s">
        <v>57</v>
      </c>
      <c r="I26" s="166" t="s">
        <v>58</v>
      </c>
      <c r="J26" s="166" t="s">
        <v>57</v>
      </c>
      <c r="K26" s="166" t="s">
        <v>58</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str">
        <f>IF(連結実質赤字比率に係る赤字・黒字の構成分析!C$40="",NA(),連結実質赤字比率に係る赤字・黒字の構成分析!C$40)</f>
        <v>鶴川駅南土地区画整理事業会計</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2">
      <c r="A31" s="166" t="str">
        <f>IF(連結実質赤字比率に係る赤字・黒字の構成分析!C$39="",NA(),連結実質赤字比率に係る赤字・黒字の構成分析!C$39)</f>
        <v>町田市後期高齢者医療事業会計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0.06</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0.09</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0.14000000000000001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0.12</v>
      </c>
    </row>
    <row r="32" spans="1:11" x14ac:dyDescent="0.2">
      <c r="A32" s="166" t="str">
        <f>IF(連結実質赤字比率に係る赤字・黒字の構成分析!C$38="",NA(),連結実質赤字比率に係る赤字・黒字の構成分析!C$38)</f>
        <v>町田市国民健康保険事業会計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2.66</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1.1000000000000001</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0.83</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0.91</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1.26</v>
      </c>
    </row>
    <row r="33" spans="1:16" x14ac:dyDescent="0.2">
      <c r="A33" s="166" t="str">
        <f>IF(連結実質赤字比率に係る赤字・黒字の構成分析!C$37="",NA(),連結実質赤字比率に係る赤字・黒字の構成分析!C$37)</f>
        <v>町田市介護保険事業会計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1.55</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1.08</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0.94</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1.83</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1.63</v>
      </c>
    </row>
    <row r="34" spans="1:16" x14ac:dyDescent="0.2">
      <c r="A34" s="166" t="str">
        <f>IF(連結実質赤字比率に係る赤字・黒字の構成分析!C$36="",NA(),連結実質赤字比率に係る赤字・黒字の構成分析!C$36)</f>
        <v>町田市下水道事業会計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0.21</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0.13</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0.7</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1.25</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1.66</v>
      </c>
    </row>
    <row r="35" spans="1:16" x14ac:dyDescent="0.2">
      <c r="A35" s="166" t="str">
        <f>IF(連結実質赤字比率に係る赤字・黒字の構成分析!C$35="",NA(),連結実質赤字比率に係る赤字・黒字の構成分析!C$35)</f>
        <v>町田市病院事業会計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2.63</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2.63</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2.44</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3.66</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5.28</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5.86</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3.02</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5.68</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5.13</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9.73</v>
      </c>
    </row>
    <row r="39" spans="1:16" x14ac:dyDescent="0.2">
      <c r="A39" s="139" t="s">
        <v>59</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2">
      <c r="A42" s="167" t="s">
        <v>62</v>
      </c>
      <c r="B42" s="167"/>
      <c r="C42" s="167"/>
      <c r="D42" s="167">
        <f>'実質公債費比率（分子）の構造'!K$52</f>
        <v>8507</v>
      </c>
      <c r="E42" s="167"/>
      <c r="F42" s="167"/>
      <c r="G42" s="167">
        <f>'実質公債費比率（分子）の構造'!L$52</f>
        <v>8195</v>
      </c>
      <c r="H42" s="167"/>
      <c r="I42" s="167"/>
      <c r="J42" s="167">
        <f>'実質公債費比率（分子）の構造'!M$52</f>
        <v>8412</v>
      </c>
      <c r="K42" s="167"/>
      <c r="L42" s="167"/>
      <c r="M42" s="167">
        <f>'実質公債費比率（分子）の構造'!N$52</f>
        <v>7924</v>
      </c>
      <c r="N42" s="167"/>
      <c r="O42" s="167"/>
      <c r="P42" s="167">
        <f>'実質公債費比率（分子）の構造'!O$52</f>
        <v>7558</v>
      </c>
    </row>
    <row r="43" spans="1:16" x14ac:dyDescent="0.2">
      <c r="A43" s="167" t="s">
        <v>63</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64</v>
      </c>
      <c r="B44" s="167">
        <f>'実質公債費比率（分子）の構造'!K$50</f>
        <v>236</v>
      </c>
      <c r="C44" s="167"/>
      <c r="D44" s="167"/>
      <c r="E44" s="167">
        <f>'実質公債費比率（分子）の構造'!L$50</f>
        <v>239</v>
      </c>
      <c r="F44" s="167"/>
      <c r="G44" s="167"/>
      <c r="H44" s="167">
        <f>'実質公債費比率（分子）の構造'!M$50</f>
        <v>238</v>
      </c>
      <c r="I44" s="167"/>
      <c r="J44" s="167"/>
      <c r="K44" s="167">
        <f>'実質公債費比率（分子）の構造'!N$50</f>
        <v>244</v>
      </c>
      <c r="L44" s="167"/>
      <c r="M44" s="167"/>
      <c r="N44" s="167">
        <f>'実質公債費比率（分子）の構造'!O$50</f>
        <v>217</v>
      </c>
      <c r="O44" s="167"/>
      <c r="P44" s="167"/>
    </row>
    <row r="45" spans="1:16" x14ac:dyDescent="0.2">
      <c r="A45" s="167" t="s">
        <v>65</v>
      </c>
      <c r="B45" s="167">
        <f>'実質公債費比率（分子）の構造'!K$49</f>
        <v>171</v>
      </c>
      <c r="C45" s="167"/>
      <c r="D45" s="167"/>
      <c r="E45" s="167">
        <f>'実質公債費比率（分子）の構造'!L$49</f>
        <v>148</v>
      </c>
      <c r="F45" s="167"/>
      <c r="G45" s="167"/>
      <c r="H45" s="167">
        <f>'実質公債費比率（分子）の構造'!M$49</f>
        <v>115</v>
      </c>
      <c r="I45" s="167"/>
      <c r="J45" s="167"/>
      <c r="K45" s="167">
        <f>'実質公債費比率（分子）の構造'!N$49</f>
        <v>38</v>
      </c>
      <c r="L45" s="167"/>
      <c r="M45" s="167"/>
      <c r="N45" s="167">
        <f>'実質公債費比率（分子）の構造'!O$49</f>
        <v>2</v>
      </c>
      <c r="O45" s="167"/>
      <c r="P45" s="167"/>
    </row>
    <row r="46" spans="1:16" x14ac:dyDescent="0.2">
      <c r="A46" s="167" t="s">
        <v>66</v>
      </c>
      <c r="B46" s="167">
        <f>'実質公債費比率（分子）の構造'!K$48</f>
        <v>1602</v>
      </c>
      <c r="C46" s="167"/>
      <c r="D46" s="167"/>
      <c r="E46" s="167">
        <f>'実質公債費比率（分子）の構造'!L$48</f>
        <v>1171</v>
      </c>
      <c r="F46" s="167"/>
      <c r="G46" s="167"/>
      <c r="H46" s="167">
        <f>'実質公債費比率（分子）の構造'!M$48</f>
        <v>1283</v>
      </c>
      <c r="I46" s="167"/>
      <c r="J46" s="167"/>
      <c r="K46" s="167">
        <f>'実質公債費比率（分子）の構造'!N$48</f>
        <v>1133</v>
      </c>
      <c r="L46" s="167"/>
      <c r="M46" s="167"/>
      <c r="N46" s="167">
        <f>'実質公債費比率（分子）の構造'!O$48</f>
        <v>975</v>
      </c>
      <c r="O46" s="167"/>
      <c r="P46" s="167"/>
    </row>
    <row r="47" spans="1:16" x14ac:dyDescent="0.2">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69</v>
      </c>
      <c r="B49" s="167">
        <f>'実質公債費比率（分子）の構造'!K$45</f>
        <v>6477</v>
      </c>
      <c r="C49" s="167"/>
      <c r="D49" s="167"/>
      <c r="E49" s="167">
        <f>'実質公債費比率（分子）の構造'!L$45</f>
        <v>6627</v>
      </c>
      <c r="F49" s="167"/>
      <c r="G49" s="167"/>
      <c r="H49" s="167">
        <f>'実質公債費比率（分子）の構造'!M$45</f>
        <v>6964</v>
      </c>
      <c r="I49" s="167"/>
      <c r="J49" s="167"/>
      <c r="K49" s="167">
        <f>'実質公債費比率（分子）の構造'!N$45</f>
        <v>7647</v>
      </c>
      <c r="L49" s="167"/>
      <c r="M49" s="167"/>
      <c r="N49" s="167">
        <f>'実質公債費比率（分子）の構造'!O$45</f>
        <v>7201</v>
      </c>
      <c r="O49" s="167"/>
      <c r="P49" s="167"/>
    </row>
    <row r="50" spans="1:16" x14ac:dyDescent="0.2">
      <c r="A50" s="167" t="s">
        <v>70</v>
      </c>
      <c r="B50" s="167" t="e">
        <f>NA()</f>
        <v>#N/A</v>
      </c>
      <c r="C50" s="167">
        <f>IF(ISNUMBER('実質公債費比率（分子）の構造'!K$53),'実質公債費比率（分子）の構造'!K$53,NA())</f>
        <v>-21</v>
      </c>
      <c r="D50" s="167" t="e">
        <f>NA()</f>
        <v>#N/A</v>
      </c>
      <c r="E50" s="167" t="e">
        <f>NA()</f>
        <v>#N/A</v>
      </c>
      <c r="F50" s="167">
        <f>IF(ISNUMBER('実質公債費比率（分子）の構造'!L$53),'実質公債費比率（分子）の構造'!L$53,NA())</f>
        <v>-10</v>
      </c>
      <c r="G50" s="167" t="e">
        <f>NA()</f>
        <v>#N/A</v>
      </c>
      <c r="H50" s="167" t="e">
        <f>NA()</f>
        <v>#N/A</v>
      </c>
      <c r="I50" s="167">
        <f>IF(ISNUMBER('実質公債費比率（分子）の構造'!M$53),'実質公債費比率（分子）の構造'!M$53,NA())</f>
        <v>188</v>
      </c>
      <c r="J50" s="167" t="e">
        <f>NA()</f>
        <v>#N/A</v>
      </c>
      <c r="K50" s="167" t="e">
        <f>NA()</f>
        <v>#N/A</v>
      </c>
      <c r="L50" s="167">
        <f>IF(ISNUMBER('実質公債費比率（分子）の構造'!N$53),'実質公債費比率（分子）の構造'!N$53,NA())</f>
        <v>1138</v>
      </c>
      <c r="M50" s="167" t="e">
        <f>NA()</f>
        <v>#N/A</v>
      </c>
      <c r="N50" s="167" t="e">
        <f>NA()</f>
        <v>#N/A</v>
      </c>
      <c r="O50" s="167">
        <f>IF(ISNUMBER('実質公債費比率（分子）の構造'!O$53),'実質公債費比率（分子）の構造'!O$53,NA())</f>
        <v>837</v>
      </c>
      <c r="P50" s="167" t="e">
        <f>NA()</f>
        <v>#N/A</v>
      </c>
    </row>
    <row r="53" spans="1:16" x14ac:dyDescent="0.2">
      <c r="A53" s="139" t="s">
        <v>71</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2">
      <c r="A56" s="166" t="s">
        <v>43</v>
      </c>
      <c r="B56" s="166"/>
      <c r="C56" s="166"/>
      <c r="D56" s="166">
        <f>'将来負担比率（分子）の構造'!I$52</f>
        <v>78194</v>
      </c>
      <c r="E56" s="166"/>
      <c r="F56" s="166"/>
      <c r="G56" s="166">
        <f>'将来負担比率（分子）の構造'!J$52</f>
        <v>77870</v>
      </c>
      <c r="H56" s="166"/>
      <c r="I56" s="166"/>
      <c r="J56" s="166">
        <f>'将来負担比率（分子）の構造'!K$52</f>
        <v>77351</v>
      </c>
      <c r="K56" s="166"/>
      <c r="L56" s="166"/>
      <c r="M56" s="166">
        <f>'将来負担比率（分子）の構造'!L$52</f>
        <v>78319</v>
      </c>
      <c r="N56" s="166"/>
      <c r="O56" s="166"/>
      <c r="P56" s="166">
        <f>'将来負担比率（分子）の構造'!M$52</f>
        <v>79673</v>
      </c>
    </row>
    <row r="57" spans="1:16" x14ac:dyDescent="0.2">
      <c r="A57" s="166" t="s">
        <v>42</v>
      </c>
      <c r="B57" s="166"/>
      <c r="C57" s="166"/>
      <c r="D57" s="166">
        <f>'将来負担比率（分子）の構造'!I$51</f>
        <v>20062</v>
      </c>
      <c r="E57" s="166"/>
      <c r="F57" s="166"/>
      <c r="G57" s="166">
        <f>'将来負担比率（分子）の構造'!J$51</f>
        <v>18094</v>
      </c>
      <c r="H57" s="166"/>
      <c r="I57" s="166"/>
      <c r="J57" s="166">
        <f>'将来負担比率（分子）の構造'!K$51</f>
        <v>19494</v>
      </c>
      <c r="K57" s="166"/>
      <c r="L57" s="166"/>
      <c r="M57" s="166">
        <f>'将来負担比率（分子）の構造'!L$51</f>
        <v>20066</v>
      </c>
      <c r="N57" s="166"/>
      <c r="O57" s="166"/>
      <c r="P57" s="166">
        <f>'将来負担比率（分子）の構造'!M$51</f>
        <v>29724</v>
      </c>
    </row>
    <row r="58" spans="1:16" x14ac:dyDescent="0.2">
      <c r="A58" s="166" t="s">
        <v>41</v>
      </c>
      <c r="B58" s="166"/>
      <c r="C58" s="166"/>
      <c r="D58" s="166">
        <f>'将来負担比率（分子）の構造'!I$50</f>
        <v>21386</v>
      </c>
      <c r="E58" s="166"/>
      <c r="F58" s="166"/>
      <c r="G58" s="166">
        <f>'将来負担比率（分子）の構造'!J$50</f>
        <v>24612</v>
      </c>
      <c r="H58" s="166"/>
      <c r="I58" s="166"/>
      <c r="J58" s="166">
        <f>'将来負担比率（分子）の構造'!K$50</f>
        <v>22135</v>
      </c>
      <c r="K58" s="166"/>
      <c r="L58" s="166"/>
      <c r="M58" s="166">
        <f>'将来負担比率（分子）の構造'!L$50</f>
        <v>24788</v>
      </c>
      <c r="N58" s="166"/>
      <c r="O58" s="166"/>
      <c r="P58" s="166">
        <f>'将来負担比率（分子）の構造'!M$50</f>
        <v>26477</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13944</v>
      </c>
      <c r="C62" s="166"/>
      <c r="D62" s="166"/>
      <c r="E62" s="166">
        <f>'将来負担比率（分子）の構造'!J$45</f>
        <v>13886</v>
      </c>
      <c r="F62" s="166"/>
      <c r="G62" s="166"/>
      <c r="H62" s="166">
        <f>'将来負担比率（分子）の構造'!K$45</f>
        <v>13890</v>
      </c>
      <c r="I62" s="166"/>
      <c r="J62" s="166"/>
      <c r="K62" s="166">
        <f>'将来負担比率（分子）の構造'!L$45</f>
        <v>14230</v>
      </c>
      <c r="L62" s="166"/>
      <c r="M62" s="166"/>
      <c r="N62" s="166">
        <f>'将来負担比率（分子）の構造'!M$45</f>
        <v>14278</v>
      </c>
      <c r="O62" s="166"/>
      <c r="P62" s="166"/>
    </row>
    <row r="63" spans="1:16" x14ac:dyDescent="0.2">
      <c r="A63" s="166" t="s">
        <v>34</v>
      </c>
      <c r="B63" s="166">
        <f>'将来負担比率（分子）の構造'!I$44</f>
        <v>361</v>
      </c>
      <c r="C63" s="166"/>
      <c r="D63" s="166"/>
      <c r="E63" s="166">
        <f>'将来負担比率（分子）の構造'!J$44</f>
        <v>202</v>
      </c>
      <c r="F63" s="166"/>
      <c r="G63" s="166"/>
      <c r="H63" s="166">
        <f>'将来負担比率（分子）の構造'!K$44</f>
        <v>74</v>
      </c>
      <c r="I63" s="166"/>
      <c r="J63" s="166"/>
      <c r="K63" s="166">
        <f>'将来負担比率（分子）の構造'!L$44</f>
        <v>23</v>
      </c>
      <c r="L63" s="166"/>
      <c r="M63" s="166"/>
      <c r="N63" s="166">
        <f>'将来負担比率（分子）の構造'!M$44</f>
        <v>20</v>
      </c>
      <c r="O63" s="166"/>
      <c r="P63" s="166"/>
    </row>
    <row r="64" spans="1:16" x14ac:dyDescent="0.2">
      <c r="A64" s="166" t="s">
        <v>33</v>
      </c>
      <c r="B64" s="166">
        <f>'将来負担比率（分子）の構造'!I$43</f>
        <v>26331</v>
      </c>
      <c r="C64" s="166"/>
      <c r="D64" s="166"/>
      <c r="E64" s="166">
        <f>'将来負担比率（分子）の構造'!J$43</f>
        <v>23388</v>
      </c>
      <c r="F64" s="166"/>
      <c r="G64" s="166"/>
      <c r="H64" s="166">
        <f>'将来負担比率（分子）の構造'!K$43</f>
        <v>21375</v>
      </c>
      <c r="I64" s="166"/>
      <c r="J64" s="166"/>
      <c r="K64" s="166">
        <f>'将来負担比率（分子）の構造'!L$43</f>
        <v>14424</v>
      </c>
      <c r="L64" s="166"/>
      <c r="M64" s="166"/>
      <c r="N64" s="166">
        <f>'将来負担比率（分子）の構造'!M$43</f>
        <v>14111</v>
      </c>
      <c r="O64" s="166"/>
      <c r="P64" s="166"/>
    </row>
    <row r="65" spans="1:16" x14ac:dyDescent="0.2">
      <c r="A65" s="166" t="s">
        <v>32</v>
      </c>
      <c r="B65" s="166">
        <f>'将来負担比率（分子）の構造'!I$42</f>
        <v>2374</v>
      </c>
      <c r="C65" s="166"/>
      <c r="D65" s="166"/>
      <c r="E65" s="166">
        <f>'将来負担比率（分子）の構造'!J$42</f>
        <v>2284</v>
      </c>
      <c r="F65" s="166"/>
      <c r="G65" s="166"/>
      <c r="H65" s="166">
        <f>'将来負担比率（分子）の構造'!K$42</f>
        <v>1954</v>
      </c>
      <c r="I65" s="166"/>
      <c r="J65" s="166"/>
      <c r="K65" s="166">
        <f>'将来負担比率（分子）の構造'!L$42</f>
        <v>1867</v>
      </c>
      <c r="L65" s="166"/>
      <c r="M65" s="166"/>
      <c r="N65" s="166">
        <f>'将来負担比率（分子）の構造'!M$42</f>
        <v>2049</v>
      </c>
      <c r="O65" s="166"/>
      <c r="P65" s="166"/>
    </row>
    <row r="66" spans="1:16" x14ac:dyDescent="0.2">
      <c r="A66" s="166" t="s">
        <v>31</v>
      </c>
      <c r="B66" s="166">
        <f>'将来負担比率（分子）の構造'!I$41</f>
        <v>74424</v>
      </c>
      <c r="C66" s="166"/>
      <c r="D66" s="166"/>
      <c r="E66" s="166">
        <f>'将来負担比率（分子）の構造'!J$41</f>
        <v>75563</v>
      </c>
      <c r="F66" s="166"/>
      <c r="G66" s="166"/>
      <c r="H66" s="166">
        <f>'将来負担比率（分子）の構造'!K$41</f>
        <v>79990</v>
      </c>
      <c r="I66" s="166"/>
      <c r="J66" s="166"/>
      <c r="K66" s="166">
        <f>'将来負担比率（分子）の構造'!L$41</f>
        <v>87483</v>
      </c>
      <c r="L66" s="166"/>
      <c r="M66" s="166"/>
      <c r="N66" s="166">
        <f>'将来負担比率（分子）の構造'!M$41</f>
        <v>93810</v>
      </c>
      <c r="O66" s="166"/>
      <c r="P66" s="166"/>
    </row>
    <row r="67" spans="1:16" x14ac:dyDescent="0.2">
      <c r="A67" s="166" t="s">
        <v>74</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75</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76</v>
      </c>
      <c r="B72" s="170">
        <f>基金残高に係る経年分析!F55</f>
        <v>7876</v>
      </c>
      <c r="C72" s="170">
        <f>基金残高に係る経年分析!G55</f>
        <v>9016</v>
      </c>
      <c r="D72" s="170">
        <f>基金残高に係る経年分析!H55</f>
        <v>9285</v>
      </c>
    </row>
    <row r="73" spans="1:16" x14ac:dyDescent="0.2">
      <c r="A73" s="169" t="s">
        <v>77</v>
      </c>
      <c r="B73" s="170" t="str">
        <f>基金残高に係る経年分析!F56</f>
        <v>-</v>
      </c>
      <c r="C73" s="170" t="str">
        <f>基金残高に係る経年分析!G56</f>
        <v>-</v>
      </c>
      <c r="D73" s="170" t="str">
        <f>基金残高に係る経年分析!H56</f>
        <v>-</v>
      </c>
    </row>
    <row r="74" spans="1:16" x14ac:dyDescent="0.2">
      <c r="A74" s="169" t="s">
        <v>78</v>
      </c>
      <c r="B74" s="170">
        <f>基金残高に係る経年分析!F57</f>
        <v>11191</v>
      </c>
      <c r="C74" s="170">
        <f>基金残高に係る経年分析!G57</f>
        <v>12729</v>
      </c>
      <c r="D74" s="170">
        <f>基金残高に係る経年分析!H57</f>
        <v>13690</v>
      </c>
    </row>
  </sheetData>
  <sheetProtection algorithmName="SHA-512" hashValue="n8QsJZwhHymb7do9a1oSph0F4AB2DlJ90oyNbdr5xHDTziZFcCTHbZk7h8QiVwNZAXSZoDKHjxae16uFJlXZlg==" saltValue="TgEuSaieX/nyr0DXhGSvY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7"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26" t="s">
        <v>211</v>
      </c>
      <c r="DI1" s="727"/>
      <c r="DJ1" s="727"/>
      <c r="DK1" s="727"/>
      <c r="DL1" s="727"/>
      <c r="DM1" s="727"/>
      <c r="DN1" s="728"/>
      <c r="DO1" s="205"/>
      <c r="DP1" s="726" t="s">
        <v>212</v>
      </c>
      <c r="DQ1" s="727"/>
      <c r="DR1" s="727"/>
      <c r="DS1" s="727"/>
      <c r="DT1" s="727"/>
      <c r="DU1" s="727"/>
      <c r="DV1" s="727"/>
      <c r="DW1" s="727"/>
      <c r="DX1" s="727"/>
      <c r="DY1" s="727"/>
      <c r="DZ1" s="727"/>
      <c r="EA1" s="727"/>
      <c r="EB1" s="727"/>
      <c r="EC1" s="728"/>
      <c r="ED1" s="204"/>
      <c r="EE1" s="204"/>
      <c r="EF1" s="204"/>
      <c r="EG1" s="204"/>
      <c r="EH1" s="204"/>
      <c r="EI1" s="204"/>
      <c r="EJ1" s="204"/>
      <c r="EK1" s="204"/>
      <c r="EL1" s="204"/>
      <c r="EM1" s="204"/>
    </row>
    <row r="2" spans="2:143" ht="22.5" customHeight="1" x14ac:dyDescent="0.2">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88" t="s">
        <v>214</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215</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688" t="s">
        <v>216</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x14ac:dyDescent="0.2">
      <c r="B4" s="688" t="s">
        <v>1</v>
      </c>
      <c r="C4" s="689"/>
      <c r="D4" s="689"/>
      <c r="E4" s="689"/>
      <c r="F4" s="689"/>
      <c r="G4" s="689"/>
      <c r="H4" s="689"/>
      <c r="I4" s="689"/>
      <c r="J4" s="689"/>
      <c r="K4" s="689"/>
      <c r="L4" s="689"/>
      <c r="M4" s="689"/>
      <c r="N4" s="689"/>
      <c r="O4" s="689"/>
      <c r="P4" s="689"/>
      <c r="Q4" s="690"/>
      <c r="R4" s="688" t="s">
        <v>217</v>
      </c>
      <c r="S4" s="689"/>
      <c r="T4" s="689"/>
      <c r="U4" s="689"/>
      <c r="V4" s="689"/>
      <c r="W4" s="689"/>
      <c r="X4" s="689"/>
      <c r="Y4" s="690"/>
      <c r="Z4" s="688" t="s">
        <v>218</v>
      </c>
      <c r="AA4" s="689"/>
      <c r="AB4" s="689"/>
      <c r="AC4" s="690"/>
      <c r="AD4" s="688" t="s">
        <v>219</v>
      </c>
      <c r="AE4" s="689"/>
      <c r="AF4" s="689"/>
      <c r="AG4" s="689"/>
      <c r="AH4" s="689"/>
      <c r="AI4" s="689"/>
      <c r="AJ4" s="689"/>
      <c r="AK4" s="690"/>
      <c r="AL4" s="688" t="s">
        <v>218</v>
      </c>
      <c r="AM4" s="689"/>
      <c r="AN4" s="689"/>
      <c r="AO4" s="690"/>
      <c r="AP4" s="729" t="s">
        <v>220</v>
      </c>
      <c r="AQ4" s="729"/>
      <c r="AR4" s="729"/>
      <c r="AS4" s="729"/>
      <c r="AT4" s="729"/>
      <c r="AU4" s="729"/>
      <c r="AV4" s="729"/>
      <c r="AW4" s="729"/>
      <c r="AX4" s="729"/>
      <c r="AY4" s="729"/>
      <c r="AZ4" s="729"/>
      <c r="BA4" s="729"/>
      <c r="BB4" s="729"/>
      <c r="BC4" s="729"/>
      <c r="BD4" s="729"/>
      <c r="BE4" s="729"/>
      <c r="BF4" s="729"/>
      <c r="BG4" s="729" t="s">
        <v>221</v>
      </c>
      <c r="BH4" s="729"/>
      <c r="BI4" s="729"/>
      <c r="BJ4" s="729"/>
      <c r="BK4" s="729"/>
      <c r="BL4" s="729"/>
      <c r="BM4" s="729"/>
      <c r="BN4" s="729"/>
      <c r="BO4" s="729" t="s">
        <v>218</v>
      </c>
      <c r="BP4" s="729"/>
      <c r="BQ4" s="729"/>
      <c r="BR4" s="729"/>
      <c r="BS4" s="729" t="s">
        <v>222</v>
      </c>
      <c r="BT4" s="729"/>
      <c r="BU4" s="729"/>
      <c r="BV4" s="729"/>
      <c r="BW4" s="729"/>
      <c r="BX4" s="729"/>
      <c r="BY4" s="729"/>
      <c r="BZ4" s="729"/>
      <c r="CA4" s="729"/>
      <c r="CB4" s="729"/>
      <c r="CD4" s="688" t="s">
        <v>223</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ht="11.25" customHeight="1" x14ac:dyDescent="0.2">
      <c r="B5" s="685" t="s">
        <v>224</v>
      </c>
      <c r="C5" s="686"/>
      <c r="D5" s="686"/>
      <c r="E5" s="686"/>
      <c r="F5" s="686"/>
      <c r="G5" s="686"/>
      <c r="H5" s="686"/>
      <c r="I5" s="686"/>
      <c r="J5" s="686"/>
      <c r="K5" s="686"/>
      <c r="L5" s="686"/>
      <c r="M5" s="686"/>
      <c r="N5" s="686"/>
      <c r="O5" s="686"/>
      <c r="P5" s="686"/>
      <c r="Q5" s="687"/>
      <c r="R5" s="682">
        <v>68786200</v>
      </c>
      <c r="S5" s="683"/>
      <c r="T5" s="683"/>
      <c r="U5" s="683"/>
      <c r="V5" s="683"/>
      <c r="W5" s="683"/>
      <c r="X5" s="683"/>
      <c r="Y5" s="711"/>
      <c r="Z5" s="724">
        <v>34.299999999999997</v>
      </c>
      <c r="AA5" s="724"/>
      <c r="AB5" s="724"/>
      <c r="AC5" s="724"/>
      <c r="AD5" s="725">
        <v>63931988</v>
      </c>
      <c r="AE5" s="725"/>
      <c r="AF5" s="725"/>
      <c r="AG5" s="725"/>
      <c r="AH5" s="725"/>
      <c r="AI5" s="725"/>
      <c r="AJ5" s="725"/>
      <c r="AK5" s="725"/>
      <c r="AL5" s="712">
        <v>77.3</v>
      </c>
      <c r="AM5" s="697"/>
      <c r="AN5" s="697"/>
      <c r="AO5" s="713"/>
      <c r="AP5" s="685" t="s">
        <v>225</v>
      </c>
      <c r="AQ5" s="686"/>
      <c r="AR5" s="686"/>
      <c r="AS5" s="686"/>
      <c r="AT5" s="686"/>
      <c r="AU5" s="686"/>
      <c r="AV5" s="686"/>
      <c r="AW5" s="686"/>
      <c r="AX5" s="686"/>
      <c r="AY5" s="686"/>
      <c r="AZ5" s="686"/>
      <c r="BA5" s="686"/>
      <c r="BB5" s="686"/>
      <c r="BC5" s="686"/>
      <c r="BD5" s="686"/>
      <c r="BE5" s="686"/>
      <c r="BF5" s="687"/>
      <c r="BG5" s="635">
        <v>63054488</v>
      </c>
      <c r="BH5" s="636"/>
      <c r="BI5" s="636"/>
      <c r="BJ5" s="636"/>
      <c r="BK5" s="636"/>
      <c r="BL5" s="636"/>
      <c r="BM5" s="636"/>
      <c r="BN5" s="637"/>
      <c r="BO5" s="661">
        <v>91.7</v>
      </c>
      <c r="BP5" s="661"/>
      <c r="BQ5" s="661"/>
      <c r="BR5" s="661"/>
      <c r="BS5" s="662">
        <v>338475</v>
      </c>
      <c r="BT5" s="662"/>
      <c r="BU5" s="662"/>
      <c r="BV5" s="662"/>
      <c r="BW5" s="662"/>
      <c r="BX5" s="662"/>
      <c r="BY5" s="662"/>
      <c r="BZ5" s="662"/>
      <c r="CA5" s="662"/>
      <c r="CB5" s="707"/>
      <c r="CD5" s="688" t="s">
        <v>220</v>
      </c>
      <c r="CE5" s="689"/>
      <c r="CF5" s="689"/>
      <c r="CG5" s="689"/>
      <c r="CH5" s="689"/>
      <c r="CI5" s="689"/>
      <c r="CJ5" s="689"/>
      <c r="CK5" s="689"/>
      <c r="CL5" s="689"/>
      <c r="CM5" s="689"/>
      <c r="CN5" s="689"/>
      <c r="CO5" s="689"/>
      <c r="CP5" s="689"/>
      <c r="CQ5" s="690"/>
      <c r="CR5" s="688" t="s">
        <v>226</v>
      </c>
      <c r="CS5" s="689"/>
      <c r="CT5" s="689"/>
      <c r="CU5" s="689"/>
      <c r="CV5" s="689"/>
      <c r="CW5" s="689"/>
      <c r="CX5" s="689"/>
      <c r="CY5" s="690"/>
      <c r="CZ5" s="688" t="s">
        <v>218</v>
      </c>
      <c r="DA5" s="689"/>
      <c r="DB5" s="689"/>
      <c r="DC5" s="690"/>
      <c r="DD5" s="688" t="s">
        <v>227</v>
      </c>
      <c r="DE5" s="689"/>
      <c r="DF5" s="689"/>
      <c r="DG5" s="689"/>
      <c r="DH5" s="689"/>
      <c r="DI5" s="689"/>
      <c r="DJ5" s="689"/>
      <c r="DK5" s="689"/>
      <c r="DL5" s="689"/>
      <c r="DM5" s="689"/>
      <c r="DN5" s="689"/>
      <c r="DO5" s="689"/>
      <c r="DP5" s="690"/>
      <c r="DQ5" s="688" t="s">
        <v>228</v>
      </c>
      <c r="DR5" s="689"/>
      <c r="DS5" s="689"/>
      <c r="DT5" s="689"/>
      <c r="DU5" s="689"/>
      <c r="DV5" s="689"/>
      <c r="DW5" s="689"/>
      <c r="DX5" s="689"/>
      <c r="DY5" s="689"/>
      <c r="DZ5" s="689"/>
      <c r="EA5" s="689"/>
      <c r="EB5" s="689"/>
      <c r="EC5" s="690"/>
    </row>
    <row r="6" spans="2:143" ht="11.25" customHeight="1" x14ac:dyDescent="0.2">
      <c r="B6" s="632" t="s">
        <v>229</v>
      </c>
      <c r="C6" s="633"/>
      <c r="D6" s="633"/>
      <c r="E6" s="633"/>
      <c r="F6" s="633"/>
      <c r="G6" s="633"/>
      <c r="H6" s="633"/>
      <c r="I6" s="633"/>
      <c r="J6" s="633"/>
      <c r="K6" s="633"/>
      <c r="L6" s="633"/>
      <c r="M6" s="633"/>
      <c r="N6" s="633"/>
      <c r="O6" s="633"/>
      <c r="P6" s="633"/>
      <c r="Q6" s="634"/>
      <c r="R6" s="635">
        <v>759923</v>
      </c>
      <c r="S6" s="636"/>
      <c r="T6" s="636"/>
      <c r="U6" s="636"/>
      <c r="V6" s="636"/>
      <c r="W6" s="636"/>
      <c r="X6" s="636"/>
      <c r="Y6" s="637"/>
      <c r="Z6" s="661">
        <v>0.4</v>
      </c>
      <c r="AA6" s="661"/>
      <c r="AB6" s="661"/>
      <c r="AC6" s="661"/>
      <c r="AD6" s="662">
        <v>759923</v>
      </c>
      <c r="AE6" s="662"/>
      <c r="AF6" s="662"/>
      <c r="AG6" s="662"/>
      <c r="AH6" s="662"/>
      <c r="AI6" s="662"/>
      <c r="AJ6" s="662"/>
      <c r="AK6" s="662"/>
      <c r="AL6" s="638">
        <v>0.9</v>
      </c>
      <c r="AM6" s="639"/>
      <c r="AN6" s="639"/>
      <c r="AO6" s="663"/>
      <c r="AP6" s="632" t="s">
        <v>230</v>
      </c>
      <c r="AQ6" s="633"/>
      <c r="AR6" s="633"/>
      <c r="AS6" s="633"/>
      <c r="AT6" s="633"/>
      <c r="AU6" s="633"/>
      <c r="AV6" s="633"/>
      <c r="AW6" s="633"/>
      <c r="AX6" s="633"/>
      <c r="AY6" s="633"/>
      <c r="AZ6" s="633"/>
      <c r="BA6" s="633"/>
      <c r="BB6" s="633"/>
      <c r="BC6" s="633"/>
      <c r="BD6" s="633"/>
      <c r="BE6" s="633"/>
      <c r="BF6" s="634"/>
      <c r="BG6" s="635">
        <v>63054488</v>
      </c>
      <c r="BH6" s="636"/>
      <c r="BI6" s="636"/>
      <c r="BJ6" s="636"/>
      <c r="BK6" s="636"/>
      <c r="BL6" s="636"/>
      <c r="BM6" s="636"/>
      <c r="BN6" s="637"/>
      <c r="BO6" s="661">
        <v>91.7</v>
      </c>
      <c r="BP6" s="661"/>
      <c r="BQ6" s="661"/>
      <c r="BR6" s="661"/>
      <c r="BS6" s="662">
        <v>338475</v>
      </c>
      <c r="BT6" s="662"/>
      <c r="BU6" s="662"/>
      <c r="BV6" s="662"/>
      <c r="BW6" s="662"/>
      <c r="BX6" s="662"/>
      <c r="BY6" s="662"/>
      <c r="BZ6" s="662"/>
      <c r="CA6" s="662"/>
      <c r="CB6" s="707"/>
      <c r="CD6" s="685" t="s">
        <v>231</v>
      </c>
      <c r="CE6" s="686"/>
      <c r="CF6" s="686"/>
      <c r="CG6" s="686"/>
      <c r="CH6" s="686"/>
      <c r="CI6" s="686"/>
      <c r="CJ6" s="686"/>
      <c r="CK6" s="686"/>
      <c r="CL6" s="686"/>
      <c r="CM6" s="686"/>
      <c r="CN6" s="686"/>
      <c r="CO6" s="686"/>
      <c r="CP6" s="686"/>
      <c r="CQ6" s="687"/>
      <c r="CR6" s="635">
        <v>622129</v>
      </c>
      <c r="CS6" s="636"/>
      <c r="CT6" s="636"/>
      <c r="CU6" s="636"/>
      <c r="CV6" s="636"/>
      <c r="CW6" s="636"/>
      <c r="CX6" s="636"/>
      <c r="CY6" s="637"/>
      <c r="CZ6" s="712">
        <v>0.3</v>
      </c>
      <c r="DA6" s="697"/>
      <c r="DB6" s="697"/>
      <c r="DC6" s="714"/>
      <c r="DD6" s="641" t="s">
        <v>126</v>
      </c>
      <c r="DE6" s="636"/>
      <c r="DF6" s="636"/>
      <c r="DG6" s="636"/>
      <c r="DH6" s="636"/>
      <c r="DI6" s="636"/>
      <c r="DJ6" s="636"/>
      <c r="DK6" s="636"/>
      <c r="DL6" s="636"/>
      <c r="DM6" s="636"/>
      <c r="DN6" s="636"/>
      <c r="DO6" s="636"/>
      <c r="DP6" s="637"/>
      <c r="DQ6" s="641">
        <v>622120</v>
      </c>
      <c r="DR6" s="636"/>
      <c r="DS6" s="636"/>
      <c r="DT6" s="636"/>
      <c r="DU6" s="636"/>
      <c r="DV6" s="636"/>
      <c r="DW6" s="636"/>
      <c r="DX6" s="636"/>
      <c r="DY6" s="636"/>
      <c r="DZ6" s="636"/>
      <c r="EA6" s="636"/>
      <c r="EB6" s="636"/>
      <c r="EC6" s="671"/>
    </row>
    <row r="7" spans="2:143" ht="11.25" customHeight="1" x14ac:dyDescent="0.2">
      <c r="B7" s="632" t="s">
        <v>232</v>
      </c>
      <c r="C7" s="633"/>
      <c r="D7" s="633"/>
      <c r="E7" s="633"/>
      <c r="F7" s="633"/>
      <c r="G7" s="633"/>
      <c r="H7" s="633"/>
      <c r="I7" s="633"/>
      <c r="J7" s="633"/>
      <c r="K7" s="633"/>
      <c r="L7" s="633"/>
      <c r="M7" s="633"/>
      <c r="N7" s="633"/>
      <c r="O7" s="633"/>
      <c r="P7" s="633"/>
      <c r="Q7" s="634"/>
      <c r="R7" s="635">
        <v>89177</v>
      </c>
      <c r="S7" s="636"/>
      <c r="T7" s="636"/>
      <c r="U7" s="636"/>
      <c r="V7" s="636"/>
      <c r="W7" s="636"/>
      <c r="X7" s="636"/>
      <c r="Y7" s="637"/>
      <c r="Z7" s="661">
        <v>0</v>
      </c>
      <c r="AA7" s="661"/>
      <c r="AB7" s="661"/>
      <c r="AC7" s="661"/>
      <c r="AD7" s="662">
        <v>89177</v>
      </c>
      <c r="AE7" s="662"/>
      <c r="AF7" s="662"/>
      <c r="AG7" s="662"/>
      <c r="AH7" s="662"/>
      <c r="AI7" s="662"/>
      <c r="AJ7" s="662"/>
      <c r="AK7" s="662"/>
      <c r="AL7" s="638">
        <v>0.1</v>
      </c>
      <c r="AM7" s="639"/>
      <c r="AN7" s="639"/>
      <c r="AO7" s="663"/>
      <c r="AP7" s="632" t="s">
        <v>233</v>
      </c>
      <c r="AQ7" s="633"/>
      <c r="AR7" s="633"/>
      <c r="AS7" s="633"/>
      <c r="AT7" s="633"/>
      <c r="AU7" s="633"/>
      <c r="AV7" s="633"/>
      <c r="AW7" s="633"/>
      <c r="AX7" s="633"/>
      <c r="AY7" s="633"/>
      <c r="AZ7" s="633"/>
      <c r="BA7" s="633"/>
      <c r="BB7" s="633"/>
      <c r="BC7" s="633"/>
      <c r="BD7" s="633"/>
      <c r="BE7" s="633"/>
      <c r="BF7" s="634"/>
      <c r="BG7" s="635">
        <v>33870507</v>
      </c>
      <c r="BH7" s="636"/>
      <c r="BI7" s="636"/>
      <c r="BJ7" s="636"/>
      <c r="BK7" s="636"/>
      <c r="BL7" s="636"/>
      <c r="BM7" s="636"/>
      <c r="BN7" s="637"/>
      <c r="BO7" s="661">
        <v>49.2</v>
      </c>
      <c r="BP7" s="661"/>
      <c r="BQ7" s="661"/>
      <c r="BR7" s="661"/>
      <c r="BS7" s="662">
        <v>338475</v>
      </c>
      <c r="BT7" s="662"/>
      <c r="BU7" s="662"/>
      <c r="BV7" s="662"/>
      <c r="BW7" s="662"/>
      <c r="BX7" s="662"/>
      <c r="BY7" s="662"/>
      <c r="BZ7" s="662"/>
      <c r="CA7" s="662"/>
      <c r="CB7" s="707"/>
      <c r="CD7" s="632" t="s">
        <v>234</v>
      </c>
      <c r="CE7" s="633"/>
      <c r="CF7" s="633"/>
      <c r="CG7" s="633"/>
      <c r="CH7" s="633"/>
      <c r="CI7" s="633"/>
      <c r="CJ7" s="633"/>
      <c r="CK7" s="633"/>
      <c r="CL7" s="633"/>
      <c r="CM7" s="633"/>
      <c r="CN7" s="633"/>
      <c r="CO7" s="633"/>
      <c r="CP7" s="633"/>
      <c r="CQ7" s="634"/>
      <c r="CR7" s="635">
        <v>16495590</v>
      </c>
      <c r="CS7" s="636"/>
      <c r="CT7" s="636"/>
      <c r="CU7" s="636"/>
      <c r="CV7" s="636"/>
      <c r="CW7" s="636"/>
      <c r="CX7" s="636"/>
      <c r="CY7" s="637"/>
      <c r="CZ7" s="661">
        <v>8.6</v>
      </c>
      <c r="DA7" s="661"/>
      <c r="DB7" s="661"/>
      <c r="DC7" s="661"/>
      <c r="DD7" s="641">
        <v>417516</v>
      </c>
      <c r="DE7" s="636"/>
      <c r="DF7" s="636"/>
      <c r="DG7" s="636"/>
      <c r="DH7" s="636"/>
      <c r="DI7" s="636"/>
      <c r="DJ7" s="636"/>
      <c r="DK7" s="636"/>
      <c r="DL7" s="636"/>
      <c r="DM7" s="636"/>
      <c r="DN7" s="636"/>
      <c r="DO7" s="636"/>
      <c r="DP7" s="637"/>
      <c r="DQ7" s="641">
        <v>14376660</v>
      </c>
      <c r="DR7" s="636"/>
      <c r="DS7" s="636"/>
      <c r="DT7" s="636"/>
      <c r="DU7" s="636"/>
      <c r="DV7" s="636"/>
      <c r="DW7" s="636"/>
      <c r="DX7" s="636"/>
      <c r="DY7" s="636"/>
      <c r="DZ7" s="636"/>
      <c r="EA7" s="636"/>
      <c r="EB7" s="636"/>
      <c r="EC7" s="671"/>
    </row>
    <row r="8" spans="2:143" ht="11.25" customHeight="1" x14ac:dyDescent="0.2">
      <c r="B8" s="632" t="s">
        <v>235</v>
      </c>
      <c r="C8" s="633"/>
      <c r="D8" s="633"/>
      <c r="E8" s="633"/>
      <c r="F8" s="633"/>
      <c r="G8" s="633"/>
      <c r="H8" s="633"/>
      <c r="I8" s="633"/>
      <c r="J8" s="633"/>
      <c r="K8" s="633"/>
      <c r="L8" s="633"/>
      <c r="M8" s="633"/>
      <c r="N8" s="633"/>
      <c r="O8" s="633"/>
      <c r="P8" s="633"/>
      <c r="Q8" s="634"/>
      <c r="R8" s="635">
        <v>638034</v>
      </c>
      <c r="S8" s="636"/>
      <c r="T8" s="636"/>
      <c r="U8" s="636"/>
      <c r="V8" s="636"/>
      <c r="W8" s="636"/>
      <c r="X8" s="636"/>
      <c r="Y8" s="637"/>
      <c r="Z8" s="661">
        <v>0.3</v>
      </c>
      <c r="AA8" s="661"/>
      <c r="AB8" s="661"/>
      <c r="AC8" s="661"/>
      <c r="AD8" s="662">
        <v>638034</v>
      </c>
      <c r="AE8" s="662"/>
      <c r="AF8" s="662"/>
      <c r="AG8" s="662"/>
      <c r="AH8" s="662"/>
      <c r="AI8" s="662"/>
      <c r="AJ8" s="662"/>
      <c r="AK8" s="662"/>
      <c r="AL8" s="638">
        <v>0.8</v>
      </c>
      <c r="AM8" s="639"/>
      <c r="AN8" s="639"/>
      <c r="AO8" s="663"/>
      <c r="AP8" s="632" t="s">
        <v>236</v>
      </c>
      <c r="AQ8" s="633"/>
      <c r="AR8" s="633"/>
      <c r="AS8" s="633"/>
      <c r="AT8" s="633"/>
      <c r="AU8" s="633"/>
      <c r="AV8" s="633"/>
      <c r="AW8" s="633"/>
      <c r="AX8" s="633"/>
      <c r="AY8" s="633"/>
      <c r="AZ8" s="633"/>
      <c r="BA8" s="633"/>
      <c r="BB8" s="633"/>
      <c r="BC8" s="633"/>
      <c r="BD8" s="633"/>
      <c r="BE8" s="633"/>
      <c r="BF8" s="634"/>
      <c r="BG8" s="635">
        <v>748935</v>
      </c>
      <c r="BH8" s="636"/>
      <c r="BI8" s="636"/>
      <c r="BJ8" s="636"/>
      <c r="BK8" s="636"/>
      <c r="BL8" s="636"/>
      <c r="BM8" s="636"/>
      <c r="BN8" s="637"/>
      <c r="BO8" s="661">
        <v>1.1000000000000001</v>
      </c>
      <c r="BP8" s="661"/>
      <c r="BQ8" s="661"/>
      <c r="BR8" s="661"/>
      <c r="BS8" s="662" t="s">
        <v>126</v>
      </c>
      <c r="BT8" s="662"/>
      <c r="BU8" s="662"/>
      <c r="BV8" s="662"/>
      <c r="BW8" s="662"/>
      <c r="BX8" s="662"/>
      <c r="BY8" s="662"/>
      <c r="BZ8" s="662"/>
      <c r="CA8" s="662"/>
      <c r="CB8" s="707"/>
      <c r="CD8" s="632" t="s">
        <v>237</v>
      </c>
      <c r="CE8" s="633"/>
      <c r="CF8" s="633"/>
      <c r="CG8" s="633"/>
      <c r="CH8" s="633"/>
      <c r="CI8" s="633"/>
      <c r="CJ8" s="633"/>
      <c r="CK8" s="633"/>
      <c r="CL8" s="633"/>
      <c r="CM8" s="633"/>
      <c r="CN8" s="633"/>
      <c r="CO8" s="633"/>
      <c r="CP8" s="633"/>
      <c r="CQ8" s="634"/>
      <c r="CR8" s="635">
        <v>89083782</v>
      </c>
      <c r="CS8" s="636"/>
      <c r="CT8" s="636"/>
      <c r="CU8" s="636"/>
      <c r="CV8" s="636"/>
      <c r="CW8" s="636"/>
      <c r="CX8" s="636"/>
      <c r="CY8" s="637"/>
      <c r="CZ8" s="661">
        <v>46.5</v>
      </c>
      <c r="DA8" s="661"/>
      <c r="DB8" s="661"/>
      <c r="DC8" s="661"/>
      <c r="DD8" s="641">
        <v>433418</v>
      </c>
      <c r="DE8" s="636"/>
      <c r="DF8" s="636"/>
      <c r="DG8" s="636"/>
      <c r="DH8" s="636"/>
      <c r="DI8" s="636"/>
      <c r="DJ8" s="636"/>
      <c r="DK8" s="636"/>
      <c r="DL8" s="636"/>
      <c r="DM8" s="636"/>
      <c r="DN8" s="636"/>
      <c r="DO8" s="636"/>
      <c r="DP8" s="637"/>
      <c r="DQ8" s="641">
        <v>33992747</v>
      </c>
      <c r="DR8" s="636"/>
      <c r="DS8" s="636"/>
      <c r="DT8" s="636"/>
      <c r="DU8" s="636"/>
      <c r="DV8" s="636"/>
      <c r="DW8" s="636"/>
      <c r="DX8" s="636"/>
      <c r="DY8" s="636"/>
      <c r="DZ8" s="636"/>
      <c r="EA8" s="636"/>
      <c r="EB8" s="636"/>
      <c r="EC8" s="671"/>
    </row>
    <row r="9" spans="2:143" ht="11.25" customHeight="1" x14ac:dyDescent="0.2">
      <c r="B9" s="632" t="s">
        <v>238</v>
      </c>
      <c r="C9" s="633"/>
      <c r="D9" s="633"/>
      <c r="E9" s="633"/>
      <c r="F9" s="633"/>
      <c r="G9" s="633"/>
      <c r="H9" s="633"/>
      <c r="I9" s="633"/>
      <c r="J9" s="633"/>
      <c r="K9" s="633"/>
      <c r="L9" s="633"/>
      <c r="M9" s="633"/>
      <c r="N9" s="633"/>
      <c r="O9" s="633"/>
      <c r="P9" s="633"/>
      <c r="Q9" s="634"/>
      <c r="R9" s="635">
        <v>777266</v>
      </c>
      <c r="S9" s="636"/>
      <c r="T9" s="636"/>
      <c r="U9" s="636"/>
      <c r="V9" s="636"/>
      <c r="W9" s="636"/>
      <c r="X9" s="636"/>
      <c r="Y9" s="637"/>
      <c r="Z9" s="661">
        <v>0.4</v>
      </c>
      <c r="AA9" s="661"/>
      <c r="AB9" s="661"/>
      <c r="AC9" s="661"/>
      <c r="AD9" s="662">
        <v>777266</v>
      </c>
      <c r="AE9" s="662"/>
      <c r="AF9" s="662"/>
      <c r="AG9" s="662"/>
      <c r="AH9" s="662"/>
      <c r="AI9" s="662"/>
      <c r="AJ9" s="662"/>
      <c r="AK9" s="662"/>
      <c r="AL9" s="638">
        <v>0.9</v>
      </c>
      <c r="AM9" s="639"/>
      <c r="AN9" s="639"/>
      <c r="AO9" s="663"/>
      <c r="AP9" s="632" t="s">
        <v>239</v>
      </c>
      <c r="AQ9" s="633"/>
      <c r="AR9" s="633"/>
      <c r="AS9" s="633"/>
      <c r="AT9" s="633"/>
      <c r="AU9" s="633"/>
      <c r="AV9" s="633"/>
      <c r="AW9" s="633"/>
      <c r="AX9" s="633"/>
      <c r="AY9" s="633"/>
      <c r="AZ9" s="633"/>
      <c r="BA9" s="633"/>
      <c r="BB9" s="633"/>
      <c r="BC9" s="633"/>
      <c r="BD9" s="633"/>
      <c r="BE9" s="633"/>
      <c r="BF9" s="634"/>
      <c r="BG9" s="635">
        <v>30024258</v>
      </c>
      <c r="BH9" s="636"/>
      <c r="BI9" s="636"/>
      <c r="BJ9" s="636"/>
      <c r="BK9" s="636"/>
      <c r="BL9" s="636"/>
      <c r="BM9" s="636"/>
      <c r="BN9" s="637"/>
      <c r="BO9" s="661">
        <v>43.6</v>
      </c>
      <c r="BP9" s="661"/>
      <c r="BQ9" s="661"/>
      <c r="BR9" s="661"/>
      <c r="BS9" s="662" t="s">
        <v>126</v>
      </c>
      <c r="BT9" s="662"/>
      <c r="BU9" s="662"/>
      <c r="BV9" s="662"/>
      <c r="BW9" s="662"/>
      <c r="BX9" s="662"/>
      <c r="BY9" s="662"/>
      <c r="BZ9" s="662"/>
      <c r="CA9" s="662"/>
      <c r="CB9" s="707"/>
      <c r="CD9" s="632" t="s">
        <v>240</v>
      </c>
      <c r="CE9" s="633"/>
      <c r="CF9" s="633"/>
      <c r="CG9" s="633"/>
      <c r="CH9" s="633"/>
      <c r="CI9" s="633"/>
      <c r="CJ9" s="633"/>
      <c r="CK9" s="633"/>
      <c r="CL9" s="633"/>
      <c r="CM9" s="633"/>
      <c r="CN9" s="633"/>
      <c r="CO9" s="633"/>
      <c r="CP9" s="633"/>
      <c r="CQ9" s="634"/>
      <c r="CR9" s="635">
        <v>32437919</v>
      </c>
      <c r="CS9" s="636"/>
      <c r="CT9" s="636"/>
      <c r="CU9" s="636"/>
      <c r="CV9" s="636"/>
      <c r="CW9" s="636"/>
      <c r="CX9" s="636"/>
      <c r="CY9" s="637"/>
      <c r="CZ9" s="661">
        <v>16.899999999999999</v>
      </c>
      <c r="DA9" s="661"/>
      <c r="DB9" s="661"/>
      <c r="DC9" s="661"/>
      <c r="DD9" s="641">
        <v>15163272</v>
      </c>
      <c r="DE9" s="636"/>
      <c r="DF9" s="636"/>
      <c r="DG9" s="636"/>
      <c r="DH9" s="636"/>
      <c r="DI9" s="636"/>
      <c r="DJ9" s="636"/>
      <c r="DK9" s="636"/>
      <c r="DL9" s="636"/>
      <c r="DM9" s="636"/>
      <c r="DN9" s="636"/>
      <c r="DO9" s="636"/>
      <c r="DP9" s="637"/>
      <c r="DQ9" s="641">
        <v>11439678</v>
      </c>
      <c r="DR9" s="636"/>
      <c r="DS9" s="636"/>
      <c r="DT9" s="636"/>
      <c r="DU9" s="636"/>
      <c r="DV9" s="636"/>
      <c r="DW9" s="636"/>
      <c r="DX9" s="636"/>
      <c r="DY9" s="636"/>
      <c r="DZ9" s="636"/>
      <c r="EA9" s="636"/>
      <c r="EB9" s="636"/>
      <c r="EC9" s="671"/>
    </row>
    <row r="10" spans="2:143" ht="11.25" customHeight="1" x14ac:dyDescent="0.2">
      <c r="B10" s="632" t="s">
        <v>241</v>
      </c>
      <c r="C10" s="633"/>
      <c r="D10" s="633"/>
      <c r="E10" s="633"/>
      <c r="F10" s="633"/>
      <c r="G10" s="633"/>
      <c r="H10" s="633"/>
      <c r="I10" s="633"/>
      <c r="J10" s="633"/>
      <c r="K10" s="633"/>
      <c r="L10" s="633"/>
      <c r="M10" s="633"/>
      <c r="N10" s="633"/>
      <c r="O10" s="633"/>
      <c r="P10" s="633"/>
      <c r="Q10" s="634"/>
      <c r="R10" s="635" t="s">
        <v>126</v>
      </c>
      <c r="S10" s="636"/>
      <c r="T10" s="636"/>
      <c r="U10" s="636"/>
      <c r="V10" s="636"/>
      <c r="W10" s="636"/>
      <c r="X10" s="636"/>
      <c r="Y10" s="637"/>
      <c r="Z10" s="661" t="s">
        <v>126</v>
      </c>
      <c r="AA10" s="661"/>
      <c r="AB10" s="661"/>
      <c r="AC10" s="661"/>
      <c r="AD10" s="662" t="s">
        <v>126</v>
      </c>
      <c r="AE10" s="662"/>
      <c r="AF10" s="662"/>
      <c r="AG10" s="662"/>
      <c r="AH10" s="662"/>
      <c r="AI10" s="662"/>
      <c r="AJ10" s="662"/>
      <c r="AK10" s="662"/>
      <c r="AL10" s="638" t="s">
        <v>126</v>
      </c>
      <c r="AM10" s="639"/>
      <c r="AN10" s="639"/>
      <c r="AO10" s="663"/>
      <c r="AP10" s="632" t="s">
        <v>242</v>
      </c>
      <c r="AQ10" s="633"/>
      <c r="AR10" s="633"/>
      <c r="AS10" s="633"/>
      <c r="AT10" s="633"/>
      <c r="AU10" s="633"/>
      <c r="AV10" s="633"/>
      <c r="AW10" s="633"/>
      <c r="AX10" s="633"/>
      <c r="AY10" s="633"/>
      <c r="AZ10" s="633"/>
      <c r="BA10" s="633"/>
      <c r="BB10" s="633"/>
      <c r="BC10" s="633"/>
      <c r="BD10" s="633"/>
      <c r="BE10" s="633"/>
      <c r="BF10" s="634"/>
      <c r="BG10" s="635">
        <v>1117811</v>
      </c>
      <c r="BH10" s="636"/>
      <c r="BI10" s="636"/>
      <c r="BJ10" s="636"/>
      <c r="BK10" s="636"/>
      <c r="BL10" s="636"/>
      <c r="BM10" s="636"/>
      <c r="BN10" s="637"/>
      <c r="BO10" s="661">
        <v>1.6</v>
      </c>
      <c r="BP10" s="661"/>
      <c r="BQ10" s="661"/>
      <c r="BR10" s="661"/>
      <c r="BS10" s="662" t="s">
        <v>126</v>
      </c>
      <c r="BT10" s="662"/>
      <c r="BU10" s="662"/>
      <c r="BV10" s="662"/>
      <c r="BW10" s="662"/>
      <c r="BX10" s="662"/>
      <c r="BY10" s="662"/>
      <c r="BZ10" s="662"/>
      <c r="CA10" s="662"/>
      <c r="CB10" s="707"/>
      <c r="CD10" s="632" t="s">
        <v>243</v>
      </c>
      <c r="CE10" s="633"/>
      <c r="CF10" s="633"/>
      <c r="CG10" s="633"/>
      <c r="CH10" s="633"/>
      <c r="CI10" s="633"/>
      <c r="CJ10" s="633"/>
      <c r="CK10" s="633"/>
      <c r="CL10" s="633"/>
      <c r="CM10" s="633"/>
      <c r="CN10" s="633"/>
      <c r="CO10" s="633"/>
      <c r="CP10" s="633"/>
      <c r="CQ10" s="634"/>
      <c r="CR10" s="635">
        <v>309438</v>
      </c>
      <c r="CS10" s="636"/>
      <c r="CT10" s="636"/>
      <c r="CU10" s="636"/>
      <c r="CV10" s="636"/>
      <c r="CW10" s="636"/>
      <c r="CX10" s="636"/>
      <c r="CY10" s="637"/>
      <c r="CZ10" s="661">
        <v>0.2</v>
      </c>
      <c r="DA10" s="661"/>
      <c r="DB10" s="661"/>
      <c r="DC10" s="661"/>
      <c r="DD10" s="641" t="s">
        <v>126</v>
      </c>
      <c r="DE10" s="636"/>
      <c r="DF10" s="636"/>
      <c r="DG10" s="636"/>
      <c r="DH10" s="636"/>
      <c r="DI10" s="636"/>
      <c r="DJ10" s="636"/>
      <c r="DK10" s="636"/>
      <c r="DL10" s="636"/>
      <c r="DM10" s="636"/>
      <c r="DN10" s="636"/>
      <c r="DO10" s="636"/>
      <c r="DP10" s="637"/>
      <c r="DQ10" s="641">
        <v>309438</v>
      </c>
      <c r="DR10" s="636"/>
      <c r="DS10" s="636"/>
      <c r="DT10" s="636"/>
      <c r="DU10" s="636"/>
      <c r="DV10" s="636"/>
      <c r="DW10" s="636"/>
      <c r="DX10" s="636"/>
      <c r="DY10" s="636"/>
      <c r="DZ10" s="636"/>
      <c r="EA10" s="636"/>
      <c r="EB10" s="636"/>
      <c r="EC10" s="671"/>
    </row>
    <row r="11" spans="2:143" ht="11.25" customHeight="1" x14ac:dyDescent="0.2">
      <c r="B11" s="632" t="s">
        <v>244</v>
      </c>
      <c r="C11" s="633"/>
      <c r="D11" s="633"/>
      <c r="E11" s="633"/>
      <c r="F11" s="633"/>
      <c r="G11" s="633"/>
      <c r="H11" s="633"/>
      <c r="I11" s="633"/>
      <c r="J11" s="633"/>
      <c r="K11" s="633"/>
      <c r="L11" s="633"/>
      <c r="M11" s="633"/>
      <c r="N11" s="633"/>
      <c r="O11" s="633"/>
      <c r="P11" s="633"/>
      <c r="Q11" s="634"/>
      <c r="R11" s="635">
        <v>9826173</v>
      </c>
      <c r="S11" s="636"/>
      <c r="T11" s="636"/>
      <c r="U11" s="636"/>
      <c r="V11" s="636"/>
      <c r="W11" s="636"/>
      <c r="X11" s="636"/>
      <c r="Y11" s="637"/>
      <c r="Z11" s="638">
        <v>4.9000000000000004</v>
      </c>
      <c r="AA11" s="639"/>
      <c r="AB11" s="639"/>
      <c r="AC11" s="640"/>
      <c r="AD11" s="641">
        <v>9826173</v>
      </c>
      <c r="AE11" s="636"/>
      <c r="AF11" s="636"/>
      <c r="AG11" s="636"/>
      <c r="AH11" s="636"/>
      <c r="AI11" s="636"/>
      <c r="AJ11" s="636"/>
      <c r="AK11" s="637"/>
      <c r="AL11" s="638">
        <v>11.9</v>
      </c>
      <c r="AM11" s="639"/>
      <c r="AN11" s="639"/>
      <c r="AO11" s="663"/>
      <c r="AP11" s="632" t="s">
        <v>245</v>
      </c>
      <c r="AQ11" s="633"/>
      <c r="AR11" s="633"/>
      <c r="AS11" s="633"/>
      <c r="AT11" s="633"/>
      <c r="AU11" s="633"/>
      <c r="AV11" s="633"/>
      <c r="AW11" s="633"/>
      <c r="AX11" s="633"/>
      <c r="AY11" s="633"/>
      <c r="AZ11" s="633"/>
      <c r="BA11" s="633"/>
      <c r="BB11" s="633"/>
      <c r="BC11" s="633"/>
      <c r="BD11" s="633"/>
      <c r="BE11" s="633"/>
      <c r="BF11" s="634"/>
      <c r="BG11" s="635">
        <v>1979503</v>
      </c>
      <c r="BH11" s="636"/>
      <c r="BI11" s="636"/>
      <c r="BJ11" s="636"/>
      <c r="BK11" s="636"/>
      <c r="BL11" s="636"/>
      <c r="BM11" s="636"/>
      <c r="BN11" s="637"/>
      <c r="BO11" s="661">
        <v>2.9</v>
      </c>
      <c r="BP11" s="661"/>
      <c r="BQ11" s="661"/>
      <c r="BR11" s="661"/>
      <c r="BS11" s="662">
        <v>338475</v>
      </c>
      <c r="BT11" s="662"/>
      <c r="BU11" s="662"/>
      <c r="BV11" s="662"/>
      <c r="BW11" s="662"/>
      <c r="BX11" s="662"/>
      <c r="BY11" s="662"/>
      <c r="BZ11" s="662"/>
      <c r="CA11" s="662"/>
      <c r="CB11" s="707"/>
      <c r="CD11" s="632" t="s">
        <v>246</v>
      </c>
      <c r="CE11" s="633"/>
      <c r="CF11" s="633"/>
      <c r="CG11" s="633"/>
      <c r="CH11" s="633"/>
      <c r="CI11" s="633"/>
      <c r="CJ11" s="633"/>
      <c r="CK11" s="633"/>
      <c r="CL11" s="633"/>
      <c r="CM11" s="633"/>
      <c r="CN11" s="633"/>
      <c r="CO11" s="633"/>
      <c r="CP11" s="633"/>
      <c r="CQ11" s="634"/>
      <c r="CR11" s="635">
        <v>273199</v>
      </c>
      <c r="CS11" s="636"/>
      <c r="CT11" s="636"/>
      <c r="CU11" s="636"/>
      <c r="CV11" s="636"/>
      <c r="CW11" s="636"/>
      <c r="CX11" s="636"/>
      <c r="CY11" s="637"/>
      <c r="CZ11" s="661">
        <v>0.1</v>
      </c>
      <c r="DA11" s="661"/>
      <c r="DB11" s="661"/>
      <c r="DC11" s="661"/>
      <c r="DD11" s="641">
        <v>56842</v>
      </c>
      <c r="DE11" s="636"/>
      <c r="DF11" s="636"/>
      <c r="DG11" s="636"/>
      <c r="DH11" s="636"/>
      <c r="DI11" s="636"/>
      <c r="DJ11" s="636"/>
      <c r="DK11" s="636"/>
      <c r="DL11" s="636"/>
      <c r="DM11" s="636"/>
      <c r="DN11" s="636"/>
      <c r="DO11" s="636"/>
      <c r="DP11" s="637"/>
      <c r="DQ11" s="641">
        <v>205529</v>
      </c>
      <c r="DR11" s="636"/>
      <c r="DS11" s="636"/>
      <c r="DT11" s="636"/>
      <c r="DU11" s="636"/>
      <c r="DV11" s="636"/>
      <c r="DW11" s="636"/>
      <c r="DX11" s="636"/>
      <c r="DY11" s="636"/>
      <c r="DZ11" s="636"/>
      <c r="EA11" s="636"/>
      <c r="EB11" s="636"/>
      <c r="EC11" s="671"/>
    </row>
    <row r="12" spans="2:143" ht="11.25" customHeight="1" x14ac:dyDescent="0.2">
      <c r="B12" s="632" t="s">
        <v>247</v>
      </c>
      <c r="C12" s="633"/>
      <c r="D12" s="633"/>
      <c r="E12" s="633"/>
      <c r="F12" s="633"/>
      <c r="G12" s="633"/>
      <c r="H12" s="633"/>
      <c r="I12" s="633"/>
      <c r="J12" s="633"/>
      <c r="K12" s="633"/>
      <c r="L12" s="633"/>
      <c r="M12" s="633"/>
      <c r="N12" s="633"/>
      <c r="O12" s="633"/>
      <c r="P12" s="633"/>
      <c r="Q12" s="634"/>
      <c r="R12" s="635">
        <v>45504</v>
      </c>
      <c r="S12" s="636"/>
      <c r="T12" s="636"/>
      <c r="U12" s="636"/>
      <c r="V12" s="636"/>
      <c r="W12" s="636"/>
      <c r="X12" s="636"/>
      <c r="Y12" s="637"/>
      <c r="Z12" s="661">
        <v>0</v>
      </c>
      <c r="AA12" s="661"/>
      <c r="AB12" s="661"/>
      <c r="AC12" s="661"/>
      <c r="AD12" s="662">
        <v>45504</v>
      </c>
      <c r="AE12" s="662"/>
      <c r="AF12" s="662"/>
      <c r="AG12" s="662"/>
      <c r="AH12" s="662"/>
      <c r="AI12" s="662"/>
      <c r="AJ12" s="662"/>
      <c r="AK12" s="662"/>
      <c r="AL12" s="638">
        <v>0.1</v>
      </c>
      <c r="AM12" s="639"/>
      <c r="AN12" s="639"/>
      <c r="AO12" s="663"/>
      <c r="AP12" s="632" t="s">
        <v>248</v>
      </c>
      <c r="AQ12" s="633"/>
      <c r="AR12" s="633"/>
      <c r="AS12" s="633"/>
      <c r="AT12" s="633"/>
      <c r="AU12" s="633"/>
      <c r="AV12" s="633"/>
      <c r="AW12" s="633"/>
      <c r="AX12" s="633"/>
      <c r="AY12" s="633"/>
      <c r="AZ12" s="633"/>
      <c r="BA12" s="633"/>
      <c r="BB12" s="633"/>
      <c r="BC12" s="633"/>
      <c r="BD12" s="633"/>
      <c r="BE12" s="633"/>
      <c r="BF12" s="634"/>
      <c r="BG12" s="635">
        <v>26363415</v>
      </c>
      <c r="BH12" s="636"/>
      <c r="BI12" s="636"/>
      <c r="BJ12" s="636"/>
      <c r="BK12" s="636"/>
      <c r="BL12" s="636"/>
      <c r="BM12" s="636"/>
      <c r="BN12" s="637"/>
      <c r="BO12" s="661">
        <v>38.299999999999997</v>
      </c>
      <c r="BP12" s="661"/>
      <c r="BQ12" s="661"/>
      <c r="BR12" s="661"/>
      <c r="BS12" s="662" t="s">
        <v>126</v>
      </c>
      <c r="BT12" s="662"/>
      <c r="BU12" s="662"/>
      <c r="BV12" s="662"/>
      <c r="BW12" s="662"/>
      <c r="BX12" s="662"/>
      <c r="BY12" s="662"/>
      <c r="BZ12" s="662"/>
      <c r="CA12" s="662"/>
      <c r="CB12" s="707"/>
      <c r="CD12" s="632" t="s">
        <v>249</v>
      </c>
      <c r="CE12" s="633"/>
      <c r="CF12" s="633"/>
      <c r="CG12" s="633"/>
      <c r="CH12" s="633"/>
      <c r="CI12" s="633"/>
      <c r="CJ12" s="633"/>
      <c r="CK12" s="633"/>
      <c r="CL12" s="633"/>
      <c r="CM12" s="633"/>
      <c r="CN12" s="633"/>
      <c r="CO12" s="633"/>
      <c r="CP12" s="633"/>
      <c r="CQ12" s="634"/>
      <c r="CR12" s="635">
        <v>2019627</v>
      </c>
      <c r="CS12" s="636"/>
      <c r="CT12" s="636"/>
      <c r="CU12" s="636"/>
      <c r="CV12" s="636"/>
      <c r="CW12" s="636"/>
      <c r="CX12" s="636"/>
      <c r="CY12" s="637"/>
      <c r="CZ12" s="661">
        <v>1.1000000000000001</v>
      </c>
      <c r="DA12" s="661"/>
      <c r="DB12" s="661"/>
      <c r="DC12" s="661"/>
      <c r="DD12" s="641" t="s">
        <v>126</v>
      </c>
      <c r="DE12" s="636"/>
      <c r="DF12" s="636"/>
      <c r="DG12" s="636"/>
      <c r="DH12" s="636"/>
      <c r="DI12" s="636"/>
      <c r="DJ12" s="636"/>
      <c r="DK12" s="636"/>
      <c r="DL12" s="636"/>
      <c r="DM12" s="636"/>
      <c r="DN12" s="636"/>
      <c r="DO12" s="636"/>
      <c r="DP12" s="637"/>
      <c r="DQ12" s="641">
        <v>1576150</v>
      </c>
      <c r="DR12" s="636"/>
      <c r="DS12" s="636"/>
      <c r="DT12" s="636"/>
      <c r="DU12" s="636"/>
      <c r="DV12" s="636"/>
      <c r="DW12" s="636"/>
      <c r="DX12" s="636"/>
      <c r="DY12" s="636"/>
      <c r="DZ12" s="636"/>
      <c r="EA12" s="636"/>
      <c r="EB12" s="636"/>
      <c r="EC12" s="671"/>
    </row>
    <row r="13" spans="2:143" ht="11.25" customHeight="1" x14ac:dyDescent="0.2">
      <c r="B13" s="632" t="s">
        <v>250</v>
      </c>
      <c r="C13" s="633"/>
      <c r="D13" s="633"/>
      <c r="E13" s="633"/>
      <c r="F13" s="633"/>
      <c r="G13" s="633"/>
      <c r="H13" s="633"/>
      <c r="I13" s="633"/>
      <c r="J13" s="633"/>
      <c r="K13" s="633"/>
      <c r="L13" s="633"/>
      <c r="M13" s="633"/>
      <c r="N13" s="633"/>
      <c r="O13" s="633"/>
      <c r="P13" s="633"/>
      <c r="Q13" s="634"/>
      <c r="R13" s="635" t="s">
        <v>126</v>
      </c>
      <c r="S13" s="636"/>
      <c r="T13" s="636"/>
      <c r="U13" s="636"/>
      <c r="V13" s="636"/>
      <c r="W13" s="636"/>
      <c r="X13" s="636"/>
      <c r="Y13" s="637"/>
      <c r="Z13" s="661" t="s">
        <v>126</v>
      </c>
      <c r="AA13" s="661"/>
      <c r="AB13" s="661"/>
      <c r="AC13" s="661"/>
      <c r="AD13" s="662" t="s">
        <v>126</v>
      </c>
      <c r="AE13" s="662"/>
      <c r="AF13" s="662"/>
      <c r="AG13" s="662"/>
      <c r="AH13" s="662"/>
      <c r="AI13" s="662"/>
      <c r="AJ13" s="662"/>
      <c r="AK13" s="662"/>
      <c r="AL13" s="638" t="s">
        <v>126</v>
      </c>
      <c r="AM13" s="639"/>
      <c r="AN13" s="639"/>
      <c r="AO13" s="663"/>
      <c r="AP13" s="632" t="s">
        <v>251</v>
      </c>
      <c r="AQ13" s="633"/>
      <c r="AR13" s="633"/>
      <c r="AS13" s="633"/>
      <c r="AT13" s="633"/>
      <c r="AU13" s="633"/>
      <c r="AV13" s="633"/>
      <c r="AW13" s="633"/>
      <c r="AX13" s="633"/>
      <c r="AY13" s="633"/>
      <c r="AZ13" s="633"/>
      <c r="BA13" s="633"/>
      <c r="BB13" s="633"/>
      <c r="BC13" s="633"/>
      <c r="BD13" s="633"/>
      <c r="BE13" s="633"/>
      <c r="BF13" s="634"/>
      <c r="BG13" s="635">
        <v>25837134</v>
      </c>
      <c r="BH13" s="636"/>
      <c r="BI13" s="636"/>
      <c r="BJ13" s="636"/>
      <c r="BK13" s="636"/>
      <c r="BL13" s="636"/>
      <c r="BM13" s="636"/>
      <c r="BN13" s="637"/>
      <c r="BO13" s="661">
        <v>37.6</v>
      </c>
      <c r="BP13" s="661"/>
      <c r="BQ13" s="661"/>
      <c r="BR13" s="661"/>
      <c r="BS13" s="662" t="s">
        <v>126</v>
      </c>
      <c r="BT13" s="662"/>
      <c r="BU13" s="662"/>
      <c r="BV13" s="662"/>
      <c r="BW13" s="662"/>
      <c r="BX13" s="662"/>
      <c r="BY13" s="662"/>
      <c r="BZ13" s="662"/>
      <c r="CA13" s="662"/>
      <c r="CB13" s="707"/>
      <c r="CD13" s="632" t="s">
        <v>252</v>
      </c>
      <c r="CE13" s="633"/>
      <c r="CF13" s="633"/>
      <c r="CG13" s="633"/>
      <c r="CH13" s="633"/>
      <c r="CI13" s="633"/>
      <c r="CJ13" s="633"/>
      <c r="CK13" s="633"/>
      <c r="CL13" s="633"/>
      <c r="CM13" s="633"/>
      <c r="CN13" s="633"/>
      <c r="CO13" s="633"/>
      <c r="CP13" s="633"/>
      <c r="CQ13" s="634"/>
      <c r="CR13" s="635">
        <v>12528363</v>
      </c>
      <c r="CS13" s="636"/>
      <c r="CT13" s="636"/>
      <c r="CU13" s="636"/>
      <c r="CV13" s="636"/>
      <c r="CW13" s="636"/>
      <c r="CX13" s="636"/>
      <c r="CY13" s="637"/>
      <c r="CZ13" s="661">
        <v>6.5</v>
      </c>
      <c r="DA13" s="661"/>
      <c r="DB13" s="661"/>
      <c r="DC13" s="661"/>
      <c r="DD13" s="641">
        <v>4923222</v>
      </c>
      <c r="DE13" s="636"/>
      <c r="DF13" s="636"/>
      <c r="DG13" s="636"/>
      <c r="DH13" s="636"/>
      <c r="DI13" s="636"/>
      <c r="DJ13" s="636"/>
      <c r="DK13" s="636"/>
      <c r="DL13" s="636"/>
      <c r="DM13" s="636"/>
      <c r="DN13" s="636"/>
      <c r="DO13" s="636"/>
      <c r="DP13" s="637"/>
      <c r="DQ13" s="641">
        <v>7918610</v>
      </c>
      <c r="DR13" s="636"/>
      <c r="DS13" s="636"/>
      <c r="DT13" s="636"/>
      <c r="DU13" s="636"/>
      <c r="DV13" s="636"/>
      <c r="DW13" s="636"/>
      <c r="DX13" s="636"/>
      <c r="DY13" s="636"/>
      <c r="DZ13" s="636"/>
      <c r="EA13" s="636"/>
      <c r="EB13" s="636"/>
      <c r="EC13" s="671"/>
    </row>
    <row r="14" spans="2:143" ht="11.25" customHeight="1" x14ac:dyDescent="0.2">
      <c r="B14" s="632" t="s">
        <v>253</v>
      </c>
      <c r="C14" s="633"/>
      <c r="D14" s="633"/>
      <c r="E14" s="633"/>
      <c r="F14" s="633"/>
      <c r="G14" s="633"/>
      <c r="H14" s="633"/>
      <c r="I14" s="633"/>
      <c r="J14" s="633"/>
      <c r="K14" s="633"/>
      <c r="L14" s="633"/>
      <c r="M14" s="633"/>
      <c r="N14" s="633"/>
      <c r="O14" s="633"/>
      <c r="P14" s="633"/>
      <c r="Q14" s="634"/>
      <c r="R14" s="635">
        <v>2</v>
      </c>
      <c r="S14" s="636"/>
      <c r="T14" s="636"/>
      <c r="U14" s="636"/>
      <c r="V14" s="636"/>
      <c r="W14" s="636"/>
      <c r="X14" s="636"/>
      <c r="Y14" s="637"/>
      <c r="Z14" s="661">
        <v>0</v>
      </c>
      <c r="AA14" s="661"/>
      <c r="AB14" s="661"/>
      <c r="AC14" s="661"/>
      <c r="AD14" s="662">
        <v>2</v>
      </c>
      <c r="AE14" s="662"/>
      <c r="AF14" s="662"/>
      <c r="AG14" s="662"/>
      <c r="AH14" s="662"/>
      <c r="AI14" s="662"/>
      <c r="AJ14" s="662"/>
      <c r="AK14" s="662"/>
      <c r="AL14" s="638">
        <v>0</v>
      </c>
      <c r="AM14" s="639"/>
      <c r="AN14" s="639"/>
      <c r="AO14" s="663"/>
      <c r="AP14" s="632" t="s">
        <v>254</v>
      </c>
      <c r="AQ14" s="633"/>
      <c r="AR14" s="633"/>
      <c r="AS14" s="633"/>
      <c r="AT14" s="633"/>
      <c r="AU14" s="633"/>
      <c r="AV14" s="633"/>
      <c r="AW14" s="633"/>
      <c r="AX14" s="633"/>
      <c r="AY14" s="633"/>
      <c r="AZ14" s="633"/>
      <c r="BA14" s="633"/>
      <c r="BB14" s="633"/>
      <c r="BC14" s="633"/>
      <c r="BD14" s="633"/>
      <c r="BE14" s="633"/>
      <c r="BF14" s="634"/>
      <c r="BG14" s="635">
        <v>514731</v>
      </c>
      <c r="BH14" s="636"/>
      <c r="BI14" s="636"/>
      <c r="BJ14" s="636"/>
      <c r="BK14" s="636"/>
      <c r="BL14" s="636"/>
      <c r="BM14" s="636"/>
      <c r="BN14" s="637"/>
      <c r="BO14" s="661">
        <v>0.7</v>
      </c>
      <c r="BP14" s="661"/>
      <c r="BQ14" s="661"/>
      <c r="BR14" s="661"/>
      <c r="BS14" s="662" t="s">
        <v>126</v>
      </c>
      <c r="BT14" s="662"/>
      <c r="BU14" s="662"/>
      <c r="BV14" s="662"/>
      <c r="BW14" s="662"/>
      <c r="BX14" s="662"/>
      <c r="BY14" s="662"/>
      <c r="BZ14" s="662"/>
      <c r="CA14" s="662"/>
      <c r="CB14" s="707"/>
      <c r="CD14" s="632" t="s">
        <v>255</v>
      </c>
      <c r="CE14" s="633"/>
      <c r="CF14" s="633"/>
      <c r="CG14" s="633"/>
      <c r="CH14" s="633"/>
      <c r="CI14" s="633"/>
      <c r="CJ14" s="633"/>
      <c r="CK14" s="633"/>
      <c r="CL14" s="633"/>
      <c r="CM14" s="633"/>
      <c r="CN14" s="633"/>
      <c r="CO14" s="633"/>
      <c r="CP14" s="633"/>
      <c r="CQ14" s="634"/>
      <c r="CR14" s="635">
        <v>4623680</v>
      </c>
      <c r="CS14" s="636"/>
      <c r="CT14" s="636"/>
      <c r="CU14" s="636"/>
      <c r="CV14" s="636"/>
      <c r="CW14" s="636"/>
      <c r="CX14" s="636"/>
      <c r="CY14" s="637"/>
      <c r="CZ14" s="661">
        <v>2.4</v>
      </c>
      <c r="DA14" s="661"/>
      <c r="DB14" s="661"/>
      <c r="DC14" s="661"/>
      <c r="DD14" s="641">
        <v>103245</v>
      </c>
      <c r="DE14" s="636"/>
      <c r="DF14" s="636"/>
      <c r="DG14" s="636"/>
      <c r="DH14" s="636"/>
      <c r="DI14" s="636"/>
      <c r="DJ14" s="636"/>
      <c r="DK14" s="636"/>
      <c r="DL14" s="636"/>
      <c r="DM14" s="636"/>
      <c r="DN14" s="636"/>
      <c r="DO14" s="636"/>
      <c r="DP14" s="637"/>
      <c r="DQ14" s="641">
        <v>3144538</v>
      </c>
      <c r="DR14" s="636"/>
      <c r="DS14" s="636"/>
      <c r="DT14" s="636"/>
      <c r="DU14" s="636"/>
      <c r="DV14" s="636"/>
      <c r="DW14" s="636"/>
      <c r="DX14" s="636"/>
      <c r="DY14" s="636"/>
      <c r="DZ14" s="636"/>
      <c r="EA14" s="636"/>
      <c r="EB14" s="636"/>
      <c r="EC14" s="671"/>
    </row>
    <row r="15" spans="2:143" ht="11.25" customHeight="1" x14ac:dyDescent="0.2">
      <c r="B15" s="632" t="s">
        <v>256</v>
      </c>
      <c r="C15" s="633"/>
      <c r="D15" s="633"/>
      <c r="E15" s="633"/>
      <c r="F15" s="633"/>
      <c r="G15" s="633"/>
      <c r="H15" s="633"/>
      <c r="I15" s="633"/>
      <c r="J15" s="633"/>
      <c r="K15" s="633"/>
      <c r="L15" s="633"/>
      <c r="M15" s="633"/>
      <c r="N15" s="633"/>
      <c r="O15" s="633"/>
      <c r="P15" s="633"/>
      <c r="Q15" s="634"/>
      <c r="R15" s="635" t="s">
        <v>126</v>
      </c>
      <c r="S15" s="636"/>
      <c r="T15" s="636"/>
      <c r="U15" s="636"/>
      <c r="V15" s="636"/>
      <c r="W15" s="636"/>
      <c r="X15" s="636"/>
      <c r="Y15" s="637"/>
      <c r="Z15" s="661" t="s">
        <v>126</v>
      </c>
      <c r="AA15" s="661"/>
      <c r="AB15" s="661"/>
      <c r="AC15" s="661"/>
      <c r="AD15" s="662" t="s">
        <v>126</v>
      </c>
      <c r="AE15" s="662"/>
      <c r="AF15" s="662"/>
      <c r="AG15" s="662"/>
      <c r="AH15" s="662"/>
      <c r="AI15" s="662"/>
      <c r="AJ15" s="662"/>
      <c r="AK15" s="662"/>
      <c r="AL15" s="638" t="s">
        <v>126</v>
      </c>
      <c r="AM15" s="639"/>
      <c r="AN15" s="639"/>
      <c r="AO15" s="663"/>
      <c r="AP15" s="632" t="s">
        <v>257</v>
      </c>
      <c r="AQ15" s="633"/>
      <c r="AR15" s="633"/>
      <c r="AS15" s="633"/>
      <c r="AT15" s="633"/>
      <c r="AU15" s="633"/>
      <c r="AV15" s="633"/>
      <c r="AW15" s="633"/>
      <c r="AX15" s="633"/>
      <c r="AY15" s="633"/>
      <c r="AZ15" s="633"/>
      <c r="BA15" s="633"/>
      <c r="BB15" s="633"/>
      <c r="BC15" s="633"/>
      <c r="BD15" s="633"/>
      <c r="BE15" s="633"/>
      <c r="BF15" s="634"/>
      <c r="BG15" s="635">
        <v>2305835</v>
      </c>
      <c r="BH15" s="636"/>
      <c r="BI15" s="636"/>
      <c r="BJ15" s="636"/>
      <c r="BK15" s="636"/>
      <c r="BL15" s="636"/>
      <c r="BM15" s="636"/>
      <c r="BN15" s="637"/>
      <c r="BO15" s="661">
        <v>3.4</v>
      </c>
      <c r="BP15" s="661"/>
      <c r="BQ15" s="661"/>
      <c r="BR15" s="661"/>
      <c r="BS15" s="662" t="s">
        <v>126</v>
      </c>
      <c r="BT15" s="662"/>
      <c r="BU15" s="662"/>
      <c r="BV15" s="662"/>
      <c r="BW15" s="662"/>
      <c r="BX15" s="662"/>
      <c r="BY15" s="662"/>
      <c r="BZ15" s="662"/>
      <c r="CA15" s="662"/>
      <c r="CB15" s="707"/>
      <c r="CD15" s="632" t="s">
        <v>258</v>
      </c>
      <c r="CE15" s="633"/>
      <c r="CF15" s="633"/>
      <c r="CG15" s="633"/>
      <c r="CH15" s="633"/>
      <c r="CI15" s="633"/>
      <c r="CJ15" s="633"/>
      <c r="CK15" s="633"/>
      <c r="CL15" s="633"/>
      <c r="CM15" s="633"/>
      <c r="CN15" s="633"/>
      <c r="CO15" s="633"/>
      <c r="CP15" s="633"/>
      <c r="CQ15" s="634"/>
      <c r="CR15" s="635">
        <v>26030174</v>
      </c>
      <c r="CS15" s="636"/>
      <c r="CT15" s="636"/>
      <c r="CU15" s="636"/>
      <c r="CV15" s="636"/>
      <c r="CW15" s="636"/>
      <c r="CX15" s="636"/>
      <c r="CY15" s="637"/>
      <c r="CZ15" s="661">
        <v>13.6</v>
      </c>
      <c r="DA15" s="661"/>
      <c r="DB15" s="661"/>
      <c r="DC15" s="661"/>
      <c r="DD15" s="641">
        <v>10251153</v>
      </c>
      <c r="DE15" s="636"/>
      <c r="DF15" s="636"/>
      <c r="DG15" s="636"/>
      <c r="DH15" s="636"/>
      <c r="DI15" s="636"/>
      <c r="DJ15" s="636"/>
      <c r="DK15" s="636"/>
      <c r="DL15" s="636"/>
      <c r="DM15" s="636"/>
      <c r="DN15" s="636"/>
      <c r="DO15" s="636"/>
      <c r="DP15" s="637"/>
      <c r="DQ15" s="641">
        <v>15772863</v>
      </c>
      <c r="DR15" s="636"/>
      <c r="DS15" s="636"/>
      <c r="DT15" s="636"/>
      <c r="DU15" s="636"/>
      <c r="DV15" s="636"/>
      <c r="DW15" s="636"/>
      <c r="DX15" s="636"/>
      <c r="DY15" s="636"/>
      <c r="DZ15" s="636"/>
      <c r="EA15" s="636"/>
      <c r="EB15" s="636"/>
      <c r="EC15" s="671"/>
    </row>
    <row r="16" spans="2:143" ht="11.25" customHeight="1" x14ac:dyDescent="0.2">
      <c r="B16" s="632" t="s">
        <v>259</v>
      </c>
      <c r="C16" s="633"/>
      <c r="D16" s="633"/>
      <c r="E16" s="633"/>
      <c r="F16" s="633"/>
      <c r="G16" s="633"/>
      <c r="H16" s="633"/>
      <c r="I16" s="633"/>
      <c r="J16" s="633"/>
      <c r="K16" s="633"/>
      <c r="L16" s="633"/>
      <c r="M16" s="633"/>
      <c r="N16" s="633"/>
      <c r="O16" s="633"/>
      <c r="P16" s="633"/>
      <c r="Q16" s="634"/>
      <c r="R16" s="635">
        <v>169572</v>
      </c>
      <c r="S16" s="636"/>
      <c r="T16" s="636"/>
      <c r="U16" s="636"/>
      <c r="V16" s="636"/>
      <c r="W16" s="636"/>
      <c r="X16" s="636"/>
      <c r="Y16" s="637"/>
      <c r="Z16" s="661">
        <v>0.1</v>
      </c>
      <c r="AA16" s="661"/>
      <c r="AB16" s="661"/>
      <c r="AC16" s="661"/>
      <c r="AD16" s="662">
        <v>169572</v>
      </c>
      <c r="AE16" s="662"/>
      <c r="AF16" s="662"/>
      <c r="AG16" s="662"/>
      <c r="AH16" s="662"/>
      <c r="AI16" s="662"/>
      <c r="AJ16" s="662"/>
      <c r="AK16" s="662"/>
      <c r="AL16" s="638">
        <v>0.2</v>
      </c>
      <c r="AM16" s="639"/>
      <c r="AN16" s="639"/>
      <c r="AO16" s="663"/>
      <c r="AP16" s="632" t="s">
        <v>260</v>
      </c>
      <c r="AQ16" s="633"/>
      <c r="AR16" s="633"/>
      <c r="AS16" s="633"/>
      <c r="AT16" s="633"/>
      <c r="AU16" s="633"/>
      <c r="AV16" s="633"/>
      <c r="AW16" s="633"/>
      <c r="AX16" s="633"/>
      <c r="AY16" s="633"/>
      <c r="AZ16" s="633"/>
      <c r="BA16" s="633"/>
      <c r="BB16" s="633"/>
      <c r="BC16" s="633"/>
      <c r="BD16" s="633"/>
      <c r="BE16" s="633"/>
      <c r="BF16" s="634"/>
      <c r="BG16" s="635" t="s">
        <v>126</v>
      </c>
      <c r="BH16" s="636"/>
      <c r="BI16" s="636"/>
      <c r="BJ16" s="636"/>
      <c r="BK16" s="636"/>
      <c r="BL16" s="636"/>
      <c r="BM16" s="636"/>
      <c r="BN16" s="637"/>
      <c r="BO16" s="661" t="s">
        <v>126</v>
      </c>
      <c r="BP16" s="661"/>
      <c r="BQ16" s="661"/>
      <c r="BR16" s="661"/>
      <c r="BS16" s="662" t="s">
        <v>126</v>
      </c>
      <c r="BT16" s="662"/>
      <c r="BU16" s="662"/>
      <c r="BV16" s="662"/>
      <c r="BW16" s="662"/>
      <c r="BX16" s="662"/>
      <c r="BY16" s="662"/>
      <c r="BZ16" s="662"/>
      <c r="CA16" s="662"/>
      <c r="CB16" s="707"/>
      <c r="CD16" s="632" t="s">
        <v>261</v>
      </c>
      <c r="CE16" s="633"/>
      <c r="CF16" s="633"/>
      <c r="CG16" s="633"/>
      <c r="CH16" s="633"/>
      <c r="CI16" s="633"/>
      <c r="CJ16" s="633"/>
      <c r="CK16" s="633"/>
      <c r="CL16" s="633"/>
      <c r="CM16" s="633"/>
      <c r="CN16" s="633"/>
      <c r="CO16" s="633"/>
      <c r="CP16" s="633"/>
      <c r="CQ16" s="634"/>
      <c r="CR16" s="635" t="s">
        <v>126</v>
      </c>
      <c r="CS16" s="636"/>
      <c r="CT16" s="636"/>
      <c r="CU16" s="636"/>
      <c r="CV16" s="636"/>
      <c r="CW16" s="636"/>
      <c r="CX16" s="636"/>
      <c r="CY16" s="637"/>
      <c r="CZ16" s="661" t="s">
        <v>126</v>
      </c>
      <c r="DA16" s="661"/>
      <c r="DB16" s="661"/>
      <c r="DC16" s="661"/>
      <c r="DD16" s="641" t="s">
        <v>126</v>
      </c>
      <c r="DE16" s="636"/>
      <c r="DF16" s="636"/>
      <c r="DG16" s="636"/>
      <c r="DH16" s="636"/>
      <c r="DI16" s="636"/>
      <c r="DJ16" s="636"/>
      <c r="DK16" s="636"/>
      <c r="DL16" s="636"/>
      <c r="DM16" s="636"/>
      <c r="DN16" s="636"/>
      <c r="DO16" s="636"/>
      <c r="DP16" s="637"/>
      <c r="DQ16" s="641" t="s">
        <v>126</v>
      </c>
      <c r="DR16" s="636"/>
      <c r="DS16" s="636"/>
      <c r="DT16" s="636"/>
      <c r="DU16" s="636"/>
      <c r="DV16" s="636"/>
      <c r="DW16" s="636"/>
      <c r="DX16" s="636"/>
      <c r="DY16" s="636"/>
      <c r="DZ16" s="636"/>
      <c r="EA16" s="636"/>
      <c r="EB16" s="636"/>
      <c r="EC16" s="671"/>
    </row>
    <row r="17" spans="2:133" ht="11.25" customHeight="1" x14ac:dyDescent="0.2">
      <c r="B17" s="632" t="s">
        <v>262</v>
      </c>
      <c r="C17" s="633"/>
      <c r="D17" s="633"/>
      <c r="E17" s="633"/>
      <c r="F17" s="633"/>
      <c r="G17" s="633"/>
      <c r="H17" s="633"/>
      <c r="I17" s="633"/>
      <c r="J17" s="633"/>
      <c r="K17" s="633"/>
      <c r="L17" s="633"/>
      <c r="M17" s="633"/>
      <c r="N17" s="633"/>
      <c r="O17" s="633"/>
      <c r="P17" s="633"/>
      <c r="Q17" s="634"/>
      <c r="R17" s="635">
        <v>688056</v>
      </c>
      <c r="S17" s="636"/>
      <c r="T17" s="636"/>
      <c r="U17" s="636"/>
      <c r="V17" s="636"/>
      <c r="W17" s="636"/>
      <c r="X17" s="636"/>
      <c r="Y17" s="637"/>
      <c r="Z17" s="661">
        <v>0.3</v>
      </c>
      <c r="AA17" s="661"/>
      <c r="AB17" s="661"/>
      <c r="AC17" s="661"/>
      <c r="AD17" s="662">
        <v>688056</v>
      </c>
      <c r="AE17" s="662"/>
      <c r="AF17" s="662"/>
      <c r="AG17" s="662"/>
      <c r="AH17" s="662"/>
      <c r="AI17" s="662"/>
      <c r="AJ17" s="662"/>
      <c r="AK17" s="662"/>
      <c r="AL17" s="638">
        <v>0.8</v>
      </c>
      <c r="AM17" s="639"/>
      <c r="AN17" s="639"/>
      <c r="AO17" s="663"/>
      <c r="AP17" s="632" t="s">
        <v>263</v>
      </c>
      <c r="AQ17" s="633"/>
      <c r="AR17" s="633"/>
      <c r="AS17" s="633"/>
      <c r="AT17" s="633"/>
      <c r="AU17" s="633"/>
      <c r="AV17" s="633"/>
      <c r="AW17" s="633"/>
      <c r="AX17" s="633"/>
      <c r="AY17" s="633"/>
      <c r="AZ17" s="633"/>
      <c r="BA17" s="633"/>
      <c r="BB17" s="633"/>
      <c r="BC17" s="633"/>
      <c r="BD17" s="633"/>
      <c r="BE17" s="633"/>
      <c r="BF17" s="634"/>
      <c r="BG17" s="635" t="s">
        <v>126</v>
      </c>
      <c r="BH17" s="636"/>
      <c r="BI17" s="636"/>
      <c r="BJ17" s="636"/>
      <c r="BK17" s="636"/>
      <c r="BL17" s="636"/>
      <c r="BM17" s="636"/>
      <c r="BN17" s="637"/>
      <c r="BO17" s="661" t="s">
        <v>126</v>
      </c>
      <c r="BP17" s="661"/>
      <c r="BQ17" s="661"/>
      <c r="BR17" s="661"/>
      <c r="BS17" s="662" t="s">
        <v>126</v>
      </c>
      <c r="BT17" s="662"/>
      <c r="BU17" s="662"/>
      <c r="BV17" s="662"/>
      <c r="BW17" s="662"/>
      <c r="BX17" s="662"/>
      <c r="BY17" s="662"/>
      <c r="BZ17" s="662"/>
      <c r="CA17" s="662"/>
      <c r="CB17" s="707"/>
      <c r="CD17" s="632" t="s">
        <v>264</v>
      </c>
      <c r="CE17" s="633"/>
      <c r="CF17" s="633"/>
      <c r="CG17" s="633"/>
      <c r="CH17" s="633"/>
      <c r="CI17" s="633"/>
      <c r="CJ17" s="633"/>
      <c r="CK17" s="633"/>
      <c r="CL17" s="633"/>
      <c r="CM17" s="633"/>
      <c r="CN17" s="633"/>
      <c r="CO17" s="633"/>
      <c r="CP17" s="633"/>
      <c r="CQ17" s="634"/>
      <c r="CR17" s="635">
        <v>7194072</v>
      </c>
      <c r="CS17" s="636"/>
      <c r="CT17" s="636"/>
      <c r="CU17" s="636"/>
      <c r="CV17" s="636"/>
      <c r="CW17" s="636"/>
      <c r="CX17" s="636"/>
      <c r="CY17" s="637"/>
      <c r="CZ17" s="661">
        <v>3.8</v>
      </c>
      <c r="DA17" s="661"/>
      <c r="DB17" s="661"/>
      <c r="DC17" s="661"/>
      <c r="DD17" s="641" t="s">
        <v>126</v>
      </c>
      <c r="DE17" s="636"/>
      <c r="DF17" s="636"/>
      <c r="DG17" s="636"/>
      <c r="DH17" s="636"/>
      <c r="DI17" s="636"/>
      <c r="DJ17" s="636"/>
      <c r="DK17" s="636"/>
      <c r="DL17" s="636"/>
      <c r="DM17" s="636"/>
      <c r="DN17" s="636"/>
      <c r="DO17" s="636"/>
      <c r="DP17" s="637"/>
      <c r="DQ17" s="641">
        <v>7184072</v>
      </c>
      <c r="DR17" s="636"/>
      <c r="DS17" s="636"/>
      <c r="DT17" s="636"/>
      <c r="DU17" s="636"/>
      <c r="DV17" s="636"/>
      <c r="DW17" s="636"/>
      <c r="DX17" s="636"/>
      <c r="DY17" s="636"/>
      <c r="DZ17" s="636"/>
      <c r="EA17" s="636"/>
      <c r="EB17" s="636"/>
      <c r="EC17" s="671"/>
    </row>
    <row r="18" spans="2:133" ht="11.25" customHeight="1" x14ac:dyDescent="0.2">
      <c r="B18" s="632" t="s">
        <v>265</v>
      </c>
      <c r="C18" s="633"/>
      <c r="D18" s="633"/>
      <c r="E18" s="633"/>
      <c r="F18" s="633"/>
      <c r="G18" s="633"/>
      <c r="H18" s="633"/>
      <c r="I18" s="633"/>
      <c r="J18" s="633"/>
      <c r="K18" s="633"/>
      <c r="L18" s="633"/>
      <c r="M18" s="633"/>
      <c r="N18" s="633"/>
      <c r="O18" s="633"/>
      <c r="P18" s="633"/>
      <c r="Q18" s="634"/>
      <c r="R18" s="635">
        <v>898579</v>
      </c>
      <c r="S18" s="636"/>
      <c r="T18" s="636"/>
      <c r="U18" s="636"/>
      <c r="V18" s="636"/>
      <c r="W18" s="636"/>
      <c r="X18" s="636"/>
      <c r="Y18" s="637"/>
      <c r="Z18" s="661">
        <v>0.4</v>
      </c>
      <c r="AA18" s="661"/>
      <c r="AB18" s="661"/>
      <c r="AC18" s="661"/>
      <c r="AD18" s="662">
        <v>861153</v>
      </c>
      <c r="AE18" s="662"/>
      <c r="AF18" s="662"/>
      <c r="AG18" s="662"/>
      <c r="AH18" s="662"/>
      <c r="AI18" s="662"/>
      <c r="AJ18" s="662"/>
      <c r="AK18" s="662"/>
      <c r="AL18" s="638">
        <v>1</v>
      </c>
      <c r="AM18" s="639"/>
      <c r="AN18" s="639"/>
      <c r="AO18" s="663"/>
      <c r="AP18" s="632" t="s">
        <v>266</v>
      </c>
      <c r="AQ18" s="633"/>
      <c r="AR18" s="633"/>
      <c r="AS18" s="633"/>
      <c r="AT18" s="633"/>
      <c r="AU18" s="633"/>
      <c r="AV18" s="633"/>
      <c r="AW18" s="633"/>
      <c r="AX18" s="633"/>
      <c r="AY18" s="633"/>
      <c r="AZ18" s="633"/>
      <c r="BA18" s="633"/>
      <c r="BB18" s="633"/>
      <c r="BC18" s="633"/>
      <c r="BD18" s="633"/>
      <c r="BE18" s="633"/>
      <c r="BF18" s="634"/>
      <c r="BG18" s="635" t="s">
        <v>126</v>
      </c>
      <c r="BH18" s="636"/>
      <c r="BI18" s="636"/>
      <c r="BJ18" s="636"/>
      <c r="BK18" s="636"/>
      <c r="BL18" s="636"/>
      <c r="BM18" s="636"/>
      <c r="BN18" s="637"/>
      <c r="BO18" s="661" t="s">
        <v>126</v>
      </c>
      <c r="BP18" s="661"/>
      <c r="BQ18" s="661"/>
      <c r="BR18" s="661"/>
      <c r="BS18" s="662" t="s">
        <v>126</v>
      </c>
      <c r="BT18" s="662"/>
      <c r="BU18" s="662"/>
      <c r="BV18" s="662"/>
      <c r="BW18" s="662"/>
      <c r="BX18" s="662"/>
      <c r="BY18" s="662"/>
      <c r="BZ18" s="662"/>
      <c r="CA18" s="662"/>
      <c r="CB18" s="707"/>
      <c r="CD18" s="632" t="s">
        <v>267</v>
      </c>
      <c r="CE18" s="633"/>
      <c r="CF18" s="633"/>
      <c r="CG18" s="633"/>
      <c r="CH18" s="633"/>
      <c r="CI18" s="633"/>
      <c r="CJ18" s="633"/>
      <c r="CK18" s="633"/>
      <c r="CL18" s="633"/>
      <c r="CM18" s="633"/>
      <c r="CN18" s="633"/>
      <c r="CO18" s="633"/>
      <c r="CP18" s="633"/>
      <c r="CQ18" s="634"/>
      <c r="CR18" s="635" t="s">
        <v>126</v>
      </c>
      <c r="CS18" s="636"/>
      <c r="CT18" s="636"/>
      <c r="CU18" s="636"/>
      <c r="CV18" s="636"/>
      <c r="CW18" s="636"/>
      <c r="CX18" s="636"/>
      <c r="CY18" s="637"/>
      <c r="CZ18" s="661" t="s">
        <v>126</v>
      </c>
      <c r="DA18" s="661"/>
      <c r="DB18" s="661"/>
      <c r="DC18" s="661"/>
      <c r="DD18" s="641" t="s">
        <v>126</v>
      </c>
      <c r="DE18" s="636"/>
      <c r="DF18" s="636"/>
      <c r="DG18" s="636"/>
      <c r="DH18" s="636"/>
      <c r="DI18" s="636"/>
      <c r="DJ18" s="636"/>
      <c r="DK18" s="636"/>
      <c r="DL18" s="636"/>
      <c r="DM18" s="636"/>
      <c r="DN18" s="636"/>
      <c r="DO18" s="636"/>
      <c r="DP18" s="637"/>
      <c r="DQ18" s="641" t="s">
        <v>126</v>
      </c>
      <c r="DR18" s="636"/>
      <c r="DS18" s="636"/>
      <c r="DT18" s="636"/>
      <c r="DU18" s="636"/>
      <c r="DV18" s="636"/>
      <c r="DW18" s="636"/>
      <c r="DX18" s="636"/>
      <c r="DY18" s="636"/>
      <c r="DZ18" s="636"/>
      <c r="EA18" s="636"/>
      <c r="EB18" s="636"/>
      <c r="EC18" s="671"/>
    </row>
    <row r="19" spans="2:133" ht="11.25" customHeight="1" x14ac:dyDescent="0.2">
      <c r="B19" s="632" t="s">
        <v>268</v>
      </c>
      <c r="C19" s="633"/>
      <c r="D19" s="633"/>
      <c r="E19" s="633"/>
      <c r="F19" s="633"/>
      <c r="G19" s="633"/>
      <c r="H19" s="633"/>
      <c r="I19" s="633"/>
      <c r="J19" s="633"/>
      <c r="K19" s="633"/>
      <c r="L19" s="633"/>
      <c r="M19" s="633"/>
      <c r="N19" s="633"/>
      <c r="O19" s="633"/>
      <c r="P19" s="633"/>
      <c r="Q19" s="634"/>
      <c r="R19" s="635">
        <v>426050</v>
      </c>
      <c r="S19" s="636"/>
      <c r="T19" s="636"/>
      <c r="U19" s="636"/>
      <c r="V19" s="636"/>
      <c r="W19" s="636"/>
      <c r="X19" s="636"/>
      <c r="Y19" s="637"/>
      <c r="Z19" s="661">
        <v>0.2</v>
      </c>
      <c r="AA19" s="661"/>
      <c r="AB19" s="661"/>
      <c r="AC19" s="661"/>
      <c r="AD19" s="662">
        <v>426050</v>
      </c>
      <c r="AE19" s="662"/>
      <c r="AF19" s="662"/>
      <c r="AG19" s="662"/>
      <c r="AH19" s="662"/>
      <c r="AI19" s="662"/>
      <c r="AJ19" s="662"/>
      <c r="AK19" s="662"/>
      <c r="AL19" s="638">
        <v>0.5</v>
      </c>
      <c r="AM19" s="639"/>
      <c r="AN19" s="639"/>
      <c r="AO19" s="663"/>
      <c r="AP19" s="632" t="s">
        <v>269</v>
      </c>
      <c r="AQ19" s="633"/>
      <c r="AR19" s="633"/>
      <c r="AS19" s="633"/>
      <c r="AT19" s="633"/>
      <c r="AU19" s="633"/>
      <c r="AV19" s="633"/>
      <c r="AW19" s="633"/>
      <c r="AX19" s="633"/>
      <c r="AY19" s="633"/>
      <c r="AZ19" s="633"/>
      <c r="BA19" s="633"/>
      <c r="BB19" s="633"/>
      <c r="BC19" s="633"/>
      <c r="BD19" s="633"/>
      <c r="BE19" s="633"/>
      <c r="BF19" s="634"/>
      <c r="BG19" s="635">
        <v>5731712</v>
      </c>
      <c r="BH19" s="636"/>
      <c r="BI19" s="636"/>
      <c r="BJ19" s="636"/>
      <c r="BK19" s="636"/>
      <c r="BL19" s="636"/>
      <c r="BM19" s="636"/>
      <c r="BN19" s="637"/>
      <c r="BO19" s="661">
        <v>8.3000000000000007</v>
      </c>
      <c r="BP19" s="661"/>
      <c r="BQ19" s="661"/>
      <c r="BR19" s="661"/>
      <c r="BS19" s="662" t="s">
        <v>126</v>
      </c>
      <c r="BT19" s="662"/>
      <c r="BU19" s="662"/>
      <c r="BV19" s="662"/>
      <c r="BW19" s="662"/>
      <c r="BX19" s="662"/>
      <c r="BY19" s="662"/>
      <c r="BZ19" s="662"/>
      <c r="CA19" s="662"/>
      <c r="CB19" s="707"/>
      <c r="CD19" s="632" t="s">
        <v>270</v>
      </c>
      <c r="CE19" s="633"/>
      <c r="CF19" s="633"/>
      <c r="CG19" s="633"/>
      <c r="CH19" s="633"/>
      <c r="CI19" s="633"/>
      <c r="CJ19" s="633"/>
      <c r="CK19" s="633"/>
      <c r="CL19" s="633"/>
      <c r="CM19" s="633"/>
      <c r="CN19" s="633"/>
      <c r="CO19" s="633"/>
      <c r="CP19" s="633"/>
      <c r="CQ19" s="634"/>
      <c r="CR19" s="635" t="s">
        <v>126</v>
      </c>
      <c r="CS19" s="636"/>
      <c r="CT19" s="636"/>
      <c r="CU19" s="636"/>
      <c r="CV19" s="636"/>
      <c r="CW19" s="636"/>
      <c r="CX19" s="636"/>
      <c r="CY19" s="637"/>
      <c r="CZ19" s="661" t="s">
        <v>126</v>
      </c>
      <c r="DA19" s="661"/>
      <c r="DB19" s="661"/>
      <c r="DC19" s="661"/>
      <c r="DD19" s="641" t="s">
        <v>126</v>
      </c>
      <c r="DE19" s="636"/>
      <c r="DF19" s="636"/>
      <c r="DG19" s="636"/>
      <c r="DH19" s="636"/>
      <c r="DI19" s="636"/>
      <c r="DJ19" s="636"/>
      <c r="DK19" s="636"/>
      <c r="DL19" s="636"/>
      <c r="DM19" s="636"/>
      <c r="DN19" s="636"/>
      <c r="DO19" s="636"/>
      <c r="DP19" s="637"/>
      <c r="DQ19" s="641" t="s">
        <v>126</v>
      </c>
      <c r="DR19" s="636"/>
      <c r="DS19" s="636"/>
      <c r="DT19" s="636"/>
      <c r="DU19" s="636"/>
      <c r="DV19" s="636"/>
      <c r="DW19" s="636"/>
      <c r="DX19" s="636"/>
      <c r="DY19" s="636"/>
      <c r="DZ19" s="636"/>
      <c r="EA19" s="636"/>
      <c r="EB19" s="636"/>
      <c r="EC19" s="671"/>
    </row>
    <row r="20" spans="2:133" ht="11.25" customHeight="1" x14ac:dyDescent="0.2">
      <c r="B20" s="632" t="s">
        <v>271</v>
      </c>
      <c r="C20" s="633"/>
      <c r="D20" s="633"/>
      <c r="E20" s="633"/>
      <c r="F20" s="633"/>
      <c r="G20" s="633"/>
      <c r="H20" s="633"/>
      <c r="I20" s="633"/>
      <c r="J20" s="633"/>
      <c r="K20" s="633"/>
      <c r="L20" s="633"/>
      <c r="M20" s="633"/>
      <c r="N20" s="633"/>
      <c r="O20" s="633"/>
      <c r="P20" s="633"/>
      <c r="Q20" s="634"/>
      <c r="R20" s="635">
        <v>47868</v>
      </c>
      <c r="S20" s="636"/>
      <c r="T20" s="636"/>
      <c r="U20" s="636"/>
      <c r="V20" s="636"/>
      <c r="W20" s="636"/>
      <c r="X20" s="636"/>
      <c r="Y20" s="637"/>
      <c r="Z20" s="661">
        <v>0</v>
      </c>
      <c r="AA20" s="661"/>
      <c r="AB20" s="661"/>
      <c r="AC20" s="661"/>
      <c r="AD20" s="662">
        <v>47868</v>
      </c>
      <c r="AE20" s="662"/>
      <c r="AF20" s="662"/>
      <c r="AG20" s="662"/>
      <c r="AH20" s="662"/>
      <c r="AI20" s="662"/>
      <c r="AJ20" s="662"/>
      <c r="AK20" s="662"/>
      <c r="AL20" s="638">
        <v>0.1</v>
      </c>
      <c r="AM20" s="639"/>
      <c r="AN20" s="639"/>
      <c r="AO20" s="663"/>
      <c r="AP20" s="632" t="s">
        <v>272</v>
      </c>
      <c r="AQ20" s="633"/>
      <c r="AR20" s="633"/>
      <c r="AS20" s="633"/>
      <c r="AT20" s="633"/>
      <c r="AU20" s="633"/>
      <c r="AV20" s="633"/>
      <c r="AW20" s="633"/>
      <c r="AX20" s="633"/>
      <c r="AY20" s="633"/>
      <c r="AZ20" s="633"/>
      <c r="BA20" s="633"/>
      <c r="BB20" s="633"/>
      <c r="BC20" s="633"/>
      <c r="BD20" s="633"/>
      <c r="BE20" s="633"/>
      <c r="BF20" s="634"/>
      <c r="BG20" s="635">
        <v>5731712</v>
      </c>
      <c r="BH20" s="636"/>
      <c r="BI20" s="636"/>
      <c r="BJ20" s="636"/>
      <c r="BK20" s="636"/>
      <c r="BL20" s="636"/>
      <c r="BM20" s="636"/>
      <c r="BN20" s="637"/>
      <c r="BO20" s="661">
        <v>8.3000000000000007</v>
      </c>
      <c r="BP20" s="661"/>
      <c r="BQ20" s="661"/>
      <c r="BR20" s="661"/>
      <c r="BS20" s="662" t="s">
        <v>126</v>
      </c>
      <c r="BT20" s="662"/>
      <c r="BU20" s="662"/>
      <c r="BV20" s="662"/>
      <c r="BW20" s="662"/>
      <c r="BX20" s="662"/>
      <c r="BY20" s="662"/>
      <c r="BZ20" s="662"/>
      <c r="CA20" s="662"/>
      <c r="CB20" s="707"/>
      <c r="CD20" s="632" t="s">
        <v>273</v>
      </c>
      <c r="CE20" s="633"/>
      <c r="CF20" s="633"/>
      <c r="CG20" s="633"/>
      <c r="CH20" s="633"/>
      <c r="CI20" s="633"/>
      <c r="CJ20" s="633"/>
      <c r="CK20" s="633"/>
      <c r="CL20" s="633"/>
      <c r="CM20" s="633"/>
      <c r="CN20" s="633"/>
      <c r="CO20" s="633"/>
      <c r="CP20" s="633"/>
      <c r="CQ20" s="634"/>
      <c r="CR20" s="635">
        <v>191617973</v>
      </c>
      <c r="CS20" s="636"/>
      <c r="CT20" s="636"/>
      <c r="CU20" s="636"/>
      <c r="CV20" s="636"/>
      <c r="CW20" s="636"/>
      <c r="CX20" s="636"/>
      <c r="CY20" s="637"/>
      <c r="CZ20" s="661">
        <v>100</v>
      </c>
      <c r="DA20" s="661"/>
      <c r="DB20" s="661"/>
      <c r="DC20" s="661"/>
      <c r="DD20" s="641">
        <v>31348668</v>
      </c>
      <c r="DE20" s="636"/>
      <c r="DF20" s="636"/>
      <c r="DG20" s="636"/>
      <c r="DH20" s="636"/>
      <c r="DI20" s="636"/>
      <c r="DJ20" s="636"/>
      <c r="DK20" s="636"/>
      <c r="DL20" s="636"/>
      <c r="DM20" s="636"/>
      <c r="DN20" s="636"/>
      <c r="DO20" s="636"/>
      <c r="DP20" s="637"/>
      <c r="DQ20" s="641">
        <v>96542405</v>
      </c>
      <c r="DR20" s="636"/>
      <c r="DS20" s="636"/>
      <c r="DT20" s="636"/>
      <c r="DU20" s="636"/>
      <c r="DV20" s="636"/>
      <c r="DW20" s="636"/>
      <c r="DX20" s="636"/>
      <c r="DY20" s="636"/>
      <c r="DZ20" s="636"/>
      <c r="EA20" s="636"/>
      <c r="EB20" s="636"/>
      <c r="EC20" s="671"/>
    </row>
    <row r="21" spans="2:133" ht="11.25" customHeight="1" x14ac:dyDescent="0.2">
      <c r="B21" s="632" t="s">
        <v>274</v>
      </c>
      <c r="C21" s="633"/>
      <c r="D21" s="633"/>
      <c r="E21" s="633"/>
      <c r="F21" s="633"/>
      <c r="G21" s="633"/>
      <c r="H21" s="633"/>
      <c r="I21" s="633"/>
      <c r="J21" s="633"/>
      <c r="K21" s="633"/>
      <c r="L21" s="633"/>
      <c r="M21" s="633"/>
      <c r="N21" s="633"/>
      <c r="O21" s="633"/>
      <c r="P21" s="633"/>
      <c r="Q21" s="634"/>
      <c r="R21" s="635">
        <v>13539</v>
      </c>
      <c r="S21" s="636"/>
      <c r="T21" s="636"/>
      <c r="U21" s="636"/>
      <c r="V21" s="636"/>
      <c r="W21" s="636"/>
      <c r="X21" s="636"/>
      <c r="Y21" s="637"/>
      <c r="Z21" s="661">
        <v>0</v>
      </c>
      <c r="AA21" s="661"/>
      <c r="AB21" s="661"/>
      <c r="AC21" s="661"/>
      <c r="AD21" s="662">
        <v>13539</v>
      </c>
      <c r="AE21" s="662"/>
      <c r="AF21" s="662"/>
      <c r="AG21" s="662"/>
      <c r="AH21" s="662"/>
      <c r="AI21" s="662"/>
      <c r="AJ21" s="662"/>
      <c r="AK21" s="662"/>
      <c r="AL21" s="638">
        <v>0</v>
      </c>
      <c r="AM21" s="639"/>
      <c r="AN21" s="639"/>
      <c r="AO21" s="663"/>
      <c r="AP21" s="632" t="s">
        <v>275</v>
      </c>
      <c r="AQ21" s="708"/>
      <c r="AR21" s="708"/>
      <c r="AS21" s="708"/>
      <c r="AT21" s="708"/>
      <c r="AU21" s="708"/>
      <c r="AV21" s="708"/>
      <c r="AW21" s="708"/>
      <c r="AX21" s="708"/>
      <c r="AY21" s="708"/>
      <c r="AZ21" s="708"/>
      <c r="BA21" s="708"/>
      <c r="BB21" s="708"/>
      <c r="BC21" s="708"/>
      <c r="BD21" s="708"/>
      <c r="BE21" s="708"/>
      <c r="BF21" s="709"/>
      <c r="BG21" s="635">
        <v>3016</v>
      </c>
      <c r="BH21" s="636"/>
      <c r="BI21" s="636"/>
      <c r="BJ21" s="636"/>
      <c r="BK21" s="636"/>
      <c r="BL21" s="636"/>
      <c r="BM21" s="636"/>
      <c r="BN21" s="637"/>
      <c r="BO21" s="661">
        <v>0</v>
      </c>
      <c r="BP21" s="661"/>
      <c r="BQ21" s="661"/>
      <c r="BR21" s="661"/>
      <c r="BS21" s="662" t="s">
        <v>126</v>
      </c>
      <c r="BT21" s="662"/>
      <c r="BU21" s="662"/>
      <c r="BV21" s="662"/>
      <c r="BW21" s="662"/>
      <c r="BX21" s="662"/>
      <c r="BY21" s="662"/>
      <c r="BZ21" s="662"/>
      <c r="CA21" s="662"/>
      <c r="CB21" s="707"/>
      <c r="CD21" s="612"/>
      <c r="CE21" s="613"/>
      <c r="CF21" s="613"/>
      <c r="CG21" s="613"/>
      <c r="CH21" s="613"/>
      <c r="CI21" s="613"/>
      <c r="CJ21" s="613"/>
      <c r="CK21" s="613"/>
      <c r="CL21" s="613"/>
      <c r="CM21" s="613"/>
      <c r="CN21" s="613"/>
      <c r="CO21" s="613"/>
      <c r="CP21" s="613"/>
      <c r="CQ21" s="614"/>
      <c r="CR21" s="715"/>
      <c r="CS21" s="716"/>
      <c r="CT21" s="716"/>
      <c r="CU21" s="716"/>
      <c r="CV21" s="716"/>
      <c r="CW21" s="716"/>
      <c r="CX21" s="716"/>
      <c r="CY21" s="717"/>
      <c r="CZ21" s="718"/>
      <c r="DA21" s="718"/>
      <c r="DB21" s="718"/>
      <c r="DC21" s="718"/>
      <c r="DD21" s="719"/>
      <c r="DE21" s="716"/>
      <c r="DF21" s="716"/>
      <c r="DG21" s="716"/>
      <c r="DH21" s="716"/>
      <c r="DI21" s="716"/>
      <c r="DJ21" s="716"/>
      <c r="DK21" s="716"/>
      <c r="DL21" s="716"/>
      <c r="DM21" s="716"/>
      <c r="DN21" s="716"/>
      <c r="DO21" s="716"/>
      <c r="DP21" s="717"/>
      <c r="DQ21" s="719"/>
      <c r="DR21" s="716"/>
      <c r="DS21" s="716"/>
      <c r="DT21" s="716"/>
      <c r="DU21" s="716"/>
      <c r="DV21" s="716"/>
      <c r="DW21" s="716"/>
      <c r="DX21" s="716"/>
      <c r="DY21" s="716"/>
      <c r="DZ21" s="716"/>
      <c r="EA21" s="716"/>
      <c r="EB21" s="716"/>
      <c r="EC21" s="723"/>
    </row>
    <row r="22" spans="2:133" ht="11.25" customHeight="1" x14ac:dyDescent="0.2">
      <c r="B22" s="692" t="s">
        <v>276</v>
      </c>
      <c r="C22" s="693"/>
      <c r="D22" s="693"/>
      <c r="E22" s="693"/>
      <c r="F22" s="693"/>
      <c r="G22" s="693"/>
      <c r="H22" s="693"/>
      <c r="I22" s="693"/>
      <c r="J22" s="693"/>
      <c r="K22" s="693"/>
      <c r="L22" s="693"/>
      <c r="M22" s="693"/>
      <c r="N22" s="693"/>
      <c r="O22" s="693"/>
      <c r="P22" s="693"/>
      <c r="Q22" s="694"/>
      <c r="R22" s="635">
        <v>411122</v>
      </c>
      <c r="S22" s="636"/>
      <c r="T22" s="636"/>
      <c r="U22" s="636"/>
      <c r="V22" s="636"/>
      <c r="W22" s="636"/>
      <c r="X22" s="636"/>
      <c r="Y22" s="637"/>
      <c r="Z22" s="661">
        <v>0.2</v>
      </c>
      <c r="AA22" s="661"/>
      <c r="AB22" s="661"/>
      <c r="AC22" s="661"/>
      <c r="AD22" s="662">
        <v>373696</v>
      </c>
      <c r="AE22" s="662"/>
      <c r="AF22" s="662"/>
      <c r="AG22" s="662"/>
      <c r="AH22" s="662"/>
      <c r="AI22" s="662"/>
      <c r="AJ22" s="662"/>
      <c r="AK22" s="662"/>
      <c r="AL22" s="638">
        <v>0.5</v>
      </c>
      <c r="AM22" s="639"/>
      <c r="AN22" s="639"/>
      <c r="AO22" s="663"/>
      <c r="AP22" s="632" t="s">
        <v>277</v>
      </c>
      <c r="AQ22" s="708"/>
      <c r="AR22" s="708"/>
      <c r="AS22" s="708"/>
      <c r="AT22" s="708"/>
      <c r="AU22" s="708"/>
      <c r="AV22" s="708"/>
      <c r="AW22" s="708"/>
      <c r="AX22" s="708"/>
      <c r="AY22" s="708"/>
      <c r="AZ22" s="708"/>
      <c r="BA22" s="708"/>
      <c r="BB22" s="708"/>
      <c r="BC22" s="708"/>
      <c r="BD22" s="708"/>
      <c r="BE22" s="708"/>
      <c r="BF22" s="709"/>
      <c r="BG22" s="635">
        <v>874484</v>
      </c>
      <c r="BH22" s="636"/>
      <c r="BI22" s="636"/>
      <c r="BJ22" s="636"/>
      <c r="BK22" s="636"/>
      <c r="BL22" s="636"/>
      <c r="BM22" s="636"/>
      <c r="BN22" s="637"/>
      <c r="BO22" s="661">
        <v>1.3</v>
      </c>
      <c r="BP22" s="661"/>
      <c r="BQ22" s="661"/>
      <c r="BR22" s="661"/>
      <c r="BS22" s="662" t="s">
        <v>126</v>
      </c>
      <c r="BT22" s="662"/>
      <c r="BU22" s="662"/>
      <c r="BV22" s="662"/>
      <c r="BW22" s="662"/>
      <c r="BX22" s="662"/>
      <c r="BY22" s="662"/>
      <c r="BZ22" s="662"/>
      <c r="CA22" s="662"/>
      <c r="CB22" s="707"/>
      <c r="CD22" s="688" t="s">
        <v>278</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x14ac:dyDescent="0.2">
      <c r="B23" s="632" t="s">
        <v>279</v>
      </c>
      <c r="C23" s="633"/>
      <c r="D23" s="633"/>
      <c r="E23" s="633"/>
      <c r="F23" s="633"/>
      <c r="G23" s="633"/>
      <c r="H23" s="633"/>
      <c r="I23" s="633"/>
      <c r="J23" s="633"/>
      <c r="K23" s="633"/>
      <c r="L23" s="633"/>
      <c r="M23" s="633"/>
      <c r="N23" s="633"/>
      <c r="O23" s="633"/>
      <c r="P23" s="633"/>
      <c r="Q23" s="634"/>
      <c r="R23" s="635">
        <v>4636537</v>
      </c>
      <c r="S23" s="636"/>
      <c r="T23" s="636"/>
      <c r="U23" s="636"/>
      <c r="V23" s="636"/>
      <c r="W23" s="636"/>
      <c r="X23" s="636"/>
      <c r="Y23" s="637"/>
      <c r="Z23" s="661">
        <v>2.2999999999999998</v>
      </c>
      <c r="AA23" s="661"/>
      <c r="AB23" s="661"/>
      <c r="AC23" s="661"/>
      <c r="AD23" s="662">
        <v>4402321</v>
      </c>
      <c r="AE23" s="662"/>
      <c r="AF23" s="662"/>
      <c r="AG23" s="662"/>
      <c r="AH23" s="662"/>
      <c r="AI23" s="662"/>
      <c r="AJ23" s="662"/>
      <c r="AK23" s="662"/>
      <c r="AL23" s="638">
        <v>5.3</v>
      </c>
      <c r="AM23" s="639"/>
      <c r="AN23" s="639"/>
      <c r="AO23" s="663"/>
      <c r="AP23" s="632" t="s">
        <v>280</v>
      </c>
      <c r="AQ23" s="708"/>
      <c r="AR23" s="708"/>
      <c r="AS23" s="708"/>
      <c r="AT23" s="708"/>
      <c r="AU23" s="708"/>
      <c r="AV23" s="708"/>
      <c r="AW23" s="708"/>
      <c r="AX23" s="708"/>
      <c r="AY23" s="708"/>
      <c r="AZ23" s="708"/>
      <c r="BA23" s="708"/>
      <c r="BB23" s="708"/>
      <c r="BC23" s="708"/>
      <c r="BD23" s="708"/>
      <c r="BE23" s="708"/>
      <c r="BF23" s="709"/>
      <c r="BG23" s="635">
        <v>4854212</v>
      </c>
      <c r="BH23" s="636"/>
      <c r="BI23" s="636"/>
      <c r="BJ23" s="636"/>
      <c r="BK23" s="636"/>
      <c r="BL23" s="636"/>
      <c r="BM23" s="636"/>
      <c r="BN23" s="637"/>
      <c r="BO23" s="661">
        <v>7.1</v>
      </c>
      <c r="BP23" s="661"/>
      <c r="BQ23" s="661"/>
      <c r="BR23" s="661"/>
      <c r="BS23" s="662" t="s">
        <v>126</v>
      </c>
      <c r="BT23" s="662"/>
      <c r="BU23" s="662"/>
      <c r="BV23" s="662"/>
      <c r="BW23" s="662"/>
      <c r="BX23" s="662"/>
      <c r="BY23" s="662"/>
      <c r="BZ23" s="662"/>
      <c r="CA23" s="662"/>
      <c r="CB23" s="707"/>
      <c r="CD23" s="688" t="s">
        <v>220</v>
      </c>
      <c r="CE23" s="689"/>
      <c r="CF23" s="689"/>
      <c r="CG23" s="689"/>
      <c r="CH23" s="689"/>
      <c r="CI23" s="689"/>
      <c r="CJ23" s="689"/>
      <c r="CK23" s="689"/>
      <c r="CL23" s="689"/>
      <c r="CM23" s="689"/>
      <c r="CN23" s="689"/>
      <c r="CO23" s="689"/>
      <c r="CP23" s="689"/>
      <c r="CQ23" s="690"/>
      <c r="CR23" s="688" t="s">
        <v>281</v>
      </c>
      <c r="CS23" s="689"/>
      <c r="CT23" s="689"/>
      <c r="CU23" s="689"/>
      <c r="CV23" s="689"/>
      <c r="CW23" s="689"/>
      <c r="CX23" s="689"/>
      <c r="CY23" s="690"/>
      <c r="CZ23" s="688" t="s">
        <v>282</v>
      </c>
      <c r="DA23" s="689"/>
      <c r="DB23" s="689"/>
      <c r="DC23" s="690"/>
      <c r="DD23" s="688" t="s">
        <v>283</v>
      </c>
      <c r="DE23" s="689"/>
      <c r="DF23" s="689"/>
      <c r="DG23" s="689"/>
      <c r="DH23" s="689"/>
      <c r="DI23" s="689"/>
      <c r="DJ23" s="689"/>
      <c r="DK23" s="690"/>
      <c r="DL23" s="720" t="s">
        <v>284</v>
      </c>
      <c r="DM23" s="721"/>
      <c r="DN23" s="721"/>
      <c r="DO23" s="721"/>
      <c r="DP23" s="721"/>
      <c r="DQ23" s="721"/>
      <c r="DR23" s="721"/>
      <c r="DS23" s="721"/>
      <c r="DT23" s="721"/>
      <c r="DU23" s="721"/>
      <c r="DV23" s="722"/>
      <c r="DW23" s="688" t="s">
        <v>285</v>
      </c>
      <c r="DX23" s="689"/>
      <c r="DY23" s="689"/>
      <c r="DZ23" s="689"/>
      <c r="EA23" s="689"/>
      <c r="EB23" s="689"/>
      <c r="EC23" s="690"/>
    </row>
    <row r="24" spans="2:133" ht="11.25" customHeight="1" x14ac:dyDescent="0.2">
      <c r="B24" s="632" t="s">
        <v>286</v>
      </c>
      <c r="C24" s="633"/>
      <c r="D24" s="633"/>
      <c r="E24" s="633"/>
      <c r="F24" s="633"/>
      <c r="G24" s="633"/>
      <c r="H24" s="633"/>
      <c r="I24" s="633"/>
      <c r="J24" s="633"/>
      <c r="K24" s="633"/>
      <c r="L24" s="633"/>
      <c r="M24" s="633"/>
      <c r="N24" s="633"/>
      <c r="O24" s="633"/>
      <c r="P24" s="633"/>
      <c r="Q24" s="634"/>
      <c r="R24" s="635">
        <v>4402321</v>
      </c>
      <c r="S24" s="636"/>
      <c r="T24" s="636"/>
      <c r="U24" s="636"/>
      <c r="V24" s="636"/>
      <c r="W24" s="636"/>
      <c r="X24" s="636"/>
      <c r="Y24" s="637"/>
      <c r="Z24" s="661">
        <v>2.2000000000000002</v>
      </c>
      <c r="AA24" s="661"/>
      <c r="AB24" s="661"/>
      <c r="AC24" s="661"/>
      <c r="AD24" s="662">
        <v>4402321</v>
      </c>
      <c r="AE24" s="662"/>
      <c r="AF24" s="662"/>
      <c r="AG24" s="662"/>
      <c r="AH24" s="662"/>
      <c r="AI24" s="662"/>
      <c r="AJ24" s="662"/>
      <c r="AK24" s="662"/>
      <c r="AL24" s="638">
        <v>5.3</v>
      </c>
      <c r="AM24" s="639"/>
      <c r="AN24" s="639"/>
      <c r="AO24" s="663"/>
      <c r="AP24" s="632" t="s">
        <v>287</v>
      </c>
      <c r="AQ24" s="708"/>
      <c r="AR24" s="708"/>
      <c r="AS24" s="708"/>
      <c r="AT24" s="708"/>
      <c r="AU24" s="708"/>
      <c r="AV24" s="708"/>
      <c r="AW24" s="708"/>
      <c r="AX24" s="708"/>
      <c r="AY24" s="708"/>
      <c r="AZ24" s="708"/>
      <c r="BA24" s="708"/>
      <c r="BB24" s="708"/>
      <c r="BC24" s="708"/>
      <c r="BD24" s="708"/>
      <c r="BE24" s="708"/>
      <c r="BF24" s="709"/>
      <c r="BG24" s="635" t="s">
        <v>126</v>
      </c>
      <c r="BH24" s="636"/>
      <c r="BI24" s="636"/>
      <c r="BJ24" s="636"/>
      <c r="BK24" s="636"/>
      <c r="BL24" s="636"/>
      <c r="BM24" s="636"/>
      <c r="BN24" s="637"/>
      <c r="BO24" s="661" t="s">
        <v>126</v>
      </c>
      <c r="BP24" s="661"/>
      <c r="BQ24" s="661"/>
      <c r="BR24" s="661"/>
      <c r="BS24" s="662" t="s">
        <v>126</v>
      </c>
      <c r="BT24" s="662"/>
      <c r="BU24" s="662"/>
      <c r="BV24" s="662"/>
      <c r="BW24" s="662"/>
      <c r="BX24" s="662"/>
      <c r="BY24" s="662"/>
      <c r="BZ24" s="662"/>
      <c r="CA24" s="662"/>
      <c r="CB24" s="707"/>
      <c r="CD24" s="685" t="s">
        <v>288</v>
      </c>
      <c r="CE24" s="686"/>
      <c r="CF24" s="686"/>
      <c r="CG24" s="686"/>
      <c r="CH24" s="686"/>
      <c r="CI24" s="686"/>
      <c r="CJ24" s="686"/>
      <c r="CK24" s="686"/>
      <c r="CL24" s="686"/>
      <c r="CM24" s="686"/>
      <c r="CN24" s="686"/>
      <c r="CO24" s="686"/>
      <c r="CP24" s="686"/>
      <c r="CQ24" s="687"/>
      <c r="CR24" s="682">
        <v>92594599</v>
      </c>
      <c r="CS24" s="683"/>
      <c r="CT24" s="683"/>
      <c r="CU24" s="683"/>
      <c r="CV24" s="683"/>
      <c r="CW24" s="683"/>
      <c r="CX24" s="683"/>
      <c r="CY24" s="711"/>
      <c r="CZ24" s="712">
        <v>48.3</v>
      </c>
      <c r="DA24" s="697"/>
      <c r="DB24" s="697"/>
      <c r="DC24" s="714"/>
      <c r="DD24" s="710">
        <v>40811465</v>
      </c>
      <c r="DE24" s="683"/>
      <c r="DF24" s="683"/>
      <c r="DG24" s="683"/>
      <c r="DH24" s="683"/>
      <c r="DI24" s="683"/>
      <c r="DJ24" s="683"/>
      <c r="DK24" s="711"/>
      <c r="DL24" s="710">
        <v>39986641</v>
      </c>
      <c r="DM24" s="683"/>
      <c r="DN24" s="683"/>
      <c r="DO24" s="683"/>
      <c r="DP24" s="683"/>
      <c r="DQ24" s="683"/>
      <c r="DR24" s="683"/>
      <c r="DS24" s="683"/>
      <c r="DT24" s="683"/>
      <c r="DU24" s="683"/>
      <c r="DV24" s="711"/>
      <c r="DW24" s="712">
        <v>46.4</v>
      </c>
      <c r="DX24" s="697"/>
      <c r="DY24" s="697"/>
      <c r="DZ24" s="697"/>
      <c r="EA24" s="697"/>
      <c r="EB24" s="697"/>
      <c r="EC24" s="713"/>
    </row>
    <row r="25" spans="2:133" ht="11.25" customHeight="1" x14ac:dyDescent="0.2">
      <c r="B25" s="632" t="s">
        <v>289</v>
      </c>
      <c r="C25" s="633"/>
      <c r="D25" s="633"/>
      <c r="E25" s="633"/>
      <c r="F25" s="633"/>
      <c r="G25" s="633"/>
      <c r="H25" s="633"/>
      <c r="I25" s="633"/>
      <c r="J25" s="633"/>
      <c r="K25" s="633"/>
      <c r="L25" s="633"/>
      <c r="M25" s="633"/>
      <c r="N25" s="633"/>
      <c r="O25" s="633"/>
      <c r="P25" s="633"/>
      <c r="Q25" s="634"/>
      <c r="R25" s="635">
        <v>233779</v>
      </c>
      <c r="S25" s="636"/>
      <c r="T25" s="636"/>
      <c r="U25" s="636"/>
      <c r="V25" s="636"/>
      <c r="W25" s="636"/>
      <c r="X25" s="636"/>
      <c r="Y25" s="637"/>
      <c r="Z25" s="661">
        <v>0.1</v>
      </c>
      <c r="AA25" s="661"/>
      <c r="AB25" s="661"/>
      <c r="AC25" s="661"/>
      <c r="AD25" s="662" t="s">
        <v>126</v>
      </c>
      <c r="AE25" s="662"/>
      <c r="AF25" s="662"/>
      <c r="AG25" s="662"/>
      <c r="AH25" s="662"/>
      <c r="AI25" s="662"/>
      <c r="AJ25" s="662"/>
      <c r="AK25" s="662"/>
      <c r="AL25" s="638" t="s">
        <v>126</v>
      </c>
      <c r="AM25" s="639"/>
      <c r="AN25" s="639"/>
      <c r="AO25" s="663"/>
      <c r="AP25" s="632" t="s">
        <v>290</v>
      </c>
      <c r="AQ25" s="708"/>
      <c r="AR25" s="708"/>
      <c r="AS25" s="708"/>
      <c r="AT25" s="708"/>
      <c r="AU25" s="708"/>
      <c r="AV25" s="708"/>
      <c r="AW25" s="708"/>
      <c r="AX25" s="708"/>
      <c r="AY25" s="708"/>
      <c r="AZ25" s="708"/>
      <c r="BA25" s="708"/>
      <c r="BB25" s="708"/>
      <c r="BC25" s="708"/>
      <c r="BD25" s="708"/>
      <c r="BE25" s="708"/>
      <c r="BF25" s="709"/>
      <c r="BG25" s="635" t="s">
        <v>126</v>
      </c>
      <c r="BH25" s="636"/>
      <c r="BI25" s="636"/>
      <c r="BJ25" s="636"/>
      <c r="BK25" s="636"/>
      <c r="BL25" s="636"/>
      <c r="BM25" s="636"/>
      <c r="BN25" s="637"/>
      <c r="BO25" s="661" t="s">
        <v>126</v>
      </c>
      <c r="BP25" s="661"/>
      <c r="BQ25" s="661"/>
      <c r="BR25" s="661"/>
      <c r="BS25" s="662" t="s">
        <v>126</v>
      </c>
      <c r="BT25" s="662"/>
      <c r="BU25" s="662"/>
      <c r="BV25" s="662"/>
      <c r="BW25" s="662"/>
      <c r="BX25" s="662"/>
      <c r="BY25" s="662"/>
      <c r="BZ25" s="662"/>
      <c r="CA25" s="662"/>
      <c r="CB25" s="707"/>
      <c r="CD25" s="632" t="s">
        <v>291</v>
      </c>
      <c r="CE25" s="633"/>
      <c r="CF25" s="633"/>
      <c r="CG25" s="633"/>
      <c r="CH25" s="633"/>
      <c r="CI25" s="633"/>
      <c r="CJ25" s="633"/>
      <c r="CK25" s="633"/>
      <c r="CL25" s="633"/>
      <c r="CM25" s="633"/>
      <c r="CN25" s="633"/>
      <c r="CO25" s="633"/>
      <c r="CP25" s="633"/>
      <c r="CQ25" s="634"/>
      <c r="CR25" s="635">
        <v>21942783</v>
      </c>
      <c r="CS25" s="645"/>
      <c r="CT25" s="645"/>
      <c r="CU25" s="645"/>
      <c r="CV25" s="645"/>
      <c r="CW25" s="645"/>
      <c r="CX25" s="645"/>
      <c r="CY25" s="646"/>
      <c r="CZ25" s="638">
        <v>11.5</v>
      </c>
      <c r="DA25" s="647"/>
      <c r="DB25" s="647"/>
      <c r="DC25" s="648"/>
      <c r="DD25" s="641">
        <v>20243278</v>
      </c>
      <c r="DE25" s="645"/>
      <c r="DF25" s="645"/>
      <c r="DG25" s="645"/>
      <c r="DH25" s="645"/>
      <c r="DI25" s="645"/>
      <c r="DJ25" s="645"/>
      <c r="DK25" s="646"/>
      <c r="DL25" s="641">
        <v>19455727</v>
      </c>
      <c r="DM25" s="645"/>
      <c r="DN25" s="645"/>
      <c r="DO25" s="645"/>
      <c r="DP25" s="645"/>
      <c r="DQ25" s="645"/>
      <c r="DR25" s="645"/>
      <c r="DS25" s="645"/>
      <c r="DT25" s="645"/>
      <c r="DU25" s="645"/>
      <c r="DV25" s="646"/>
      <c r="DW25" s="638">
        <v>22.6</v>
      </c>
      <c r="DX25" s="647"/>
      <c r="DY25" s="647"/>
      <c r="DZ25" s="647"/>
      <c r="EA25" s="647"/>
      <c r="EB25" s="647"/>
      <c r="EC25" s="666"/>
    </row>
    <row r="26" spans="2:133" ht="11.25" customHeight="1" x14ac:dyDescent="0.2">
      <c r="B26" s="632" t="s">
        <v>292</v>
      </c>
      <c r="C26" s="633"/>
      <c r="D26" s="633"/>
      <c r="E26" s="633"/>
      <c r="F26" s="633"/>
      <c r="G26" s="633"/>
      <c r="H26" s="633"/>
      <c r="I26" s="633"/>
      <c r="J26" s="633"/>
      <c r="K26" s="633"/>
      <c r="L26" s="633"/>
      <c r="M26" s="633"/>
      <c r="N26" s="633"/>
      <c r="O26" s="633"/>
      <c r="P26" s="633"/>
      <c r="Q26" s="634"/>
      <c r="R26" s="635">
        <v>437</v>
      </c>
      <c r="S26" s="636"/>
      <c r="T26" s="636"/>
      <c r="U26" s="636"/>
      <c r="V26" s="636"/>
      <c r="W26" s="636"/>
      <c r="X26" s="636"/>
      <c r="Y26" s="637"/>
      <c r="Z26" s="661">
        <v>0</v>
      </c>
      <c r="AA26" s="661"/>
      <c r="AB26" s="661"/>
      <c r="AC26" s="661"/>
      <c r="AD26" s="662" t="s">
        <v>126</v>
      </c>
      <c r="AE26" s="662"/>
      <c r="AF26" s="662"/>
      <c r="AG26" s="662"/>
      <c r="AH26" s="662"/>
      <c r="AI26" s="662"/>
      <c r="AJ26" s="662"/>
      <c r="AK26" s="662"/>
      <c r="AL26" s="638" t="s">
        <v>126</v>
      </c>
      <c r="AM26" s="639"/>
      <c r="AN26" s="639"/>
      <c r="AO26" s="663"/>
      <c r="AP26" s="632" t="s">
        <v>293</v>
      </c>
      <c r="AQ26" s="708"/>
      <c r="AR26" s="708"/>
      <c r="AS26" s="708"/>
      <c r="AT26" s="708"/>
      <c r="AU26" s="708"/>
      <c r="AV26" s="708"/>
      <c r="AW26" s="708"/>
      <c r="AX26" s="708"/>
      <c r="AY26" s="708"/>
      <c r="AZ26" s="708"/>
      <c r="BA26" s="708"/>
      <c r="BB26" s="708"/>
      <c r="BC26" s="708"/>
      <c r="BD26" s="708"/>
      <c r="BE26" s="708"/>
      <c r="BF26" s="709"/>
      <c r="BG26" s="635" t="s">
        <v>126</v>
      </c>
      <c r="BH26" s="636"/>
      <c r="BI26" s="636"/>
      <c r="BJ26" s="636"/>
      <c r="BK26" s="636"/>
      <c r="BL26" s="636"/>
      <c r="BM26" s="636"/>
      <c r="BN26" s="637"/>
      <c r="BO26" s="661" t="s">
        <v>126</v>
      </c>
      <c r="BP26" s="661"/>
      <c r="BQ26" s="661"/>
      <c r="BR26" s="661"/>
      <c r="BS26" s="662" t="s">
        <v>126</v>
      </c>
      <c r="BT26" s="662"/>
      <c r="BU26" s="662"/>
      <c r="BV26" s="662"/>
      <c r="BW26" s="662"/>
      <c r="BX26" s="662"/>
      <c r="BY26" s="662"/>
      <c r="BZ26" s="662"/>
      <c r="CA26" s="662"/>
      <c r="CB26" s="707"/>
      <c r="CD26" s="632" t="s">
        <v>294</v>
      </c>
      <c r="CE26" s="633"/>
      <c r="CF26" s="633"/>
      <c r="CG26" s="633"/>
      <c r="CH26" s="633"/>
      <c r="CI26" s="633"/>
      <c r="CJ26" s="633"/>
      <c r="CK26" s="633"/>
      <c r="CL26" s="633"/>
      <c r="CM26" s="633"/>
      <c r="CN26" s="633"/>
      <c r="CO26" s="633"/>
      <c r="CP26" s="633"/>
      <c r="CQ26" s="634"/>
      <c r="CR26" s="635">
        <v>13501948</v>
      </c>
      <c r="CS26" s="636"/>
      <c r="CT26" s="636"/>
      <c r="CU26" s="636"/>
      <c r="CV26" s="636"/>
      <c r="CW26" s="636"/>
      <c r="CX26" s="636"/>
      <c r="CY26" s="637"/>
      <c r="CZ26" s="638">
        <v>7</v>
      </c>
      <c r="DA26" s="647"/>
      <c r="DB26" s="647"/>
      <c r="DC26" s="648"/>
      <c r="DD26" s="641">
        <v>12493611</v>
      </c>
      <c r="DE26" s="636"/>
      <c r="DF26" s="636"/>
      <c r="DG26" s="636"/>
      <c r="DH26" s="636"/>
      <c r="DI26" s="636"/>
      <c r="DJ26" s="636"/>
      <c r="DK26" s="637"/>
      <c r="DL26" s="641" t="s">
        <v>126</v>
      </c>
      <c r="DM26" s="636"/>
      <c r="DN26" s="636"/>
      <c r="DO26" s="636"/>
      <c r="DP26" s="636"/>
      <c r="DQ26" s="636"/>
      <c r="DR26" s="636"/>
      <c r="DS26" s="636"/>
      <c r="DT26" s="636"/>
      <c r="DU26" s="636"/>
      <c r="DV26" s="637"/>
      <c r="DW26" s="638" t="s">
        <v>126</v>
      </c>
      <c r="DX26" s="647"/>
      <c r="DY26" s="647"/>
      <c r="DZ26" s="647"/>
      <c r="EA26" s="647"/>
      <c r="EB26" s="647"/>
      <c r="EC26" s="666"/>
    </row>
    <row r="27" spans="2:133" ht="11.25" customHeight="1" x14ac:dyDescent="0.2">
      <c r="B27" s="632" t="s">
        <v>295</v>
      </c>
      <c r="C27" s="633"/>
      <c r="D27" s="633"/>
      <c r="E27" s="633"/>
      <c r="F27" s="633"/>
      <c r="G27" s="633"/>
      <c r="H27" s="633"/>
      <c r="I27" s="633"/>
      <c r="J27" s="633"/>
      <c r="K27" s="633"/>
      <c r="L27" s="633"/>
      <c r="M27" s="633"/>
      <c r="N27" s="633"/>
      <c r="O27" s="633"/>
      <c r="P27" s="633"/>
      <c r="Q27" s="634"/>
      <c r="R27" s="635">
        <v>87315023</v>
      </c>
      <c r="S27" s="636"/>
      <c r="T27" s="636"/>
      <c r="U27" s="636"/>
      <c r="V27" s="636"/>
      <c r="W27" s="636"/>
      <c r="X27" s="636"/>
      <c r="Y27" s="637"/>
      <c r="Z27" s="661">
        <v>43.5</v>
      </c>
      <c r="AA27" s="661"/>
      <c r="AB27" s="661"/>
      <c r="AC27" s="661"/>
      <c r="AD27" s="662">
        <v>82189169</v>
      </c>
      <c r="AE27" s="662"/>
      <c r="AF27" s="662"/>
      <c r="AG27" s="662"/>
      <c r="AH27" s="662"/>
      <c r="AI27" s="662"/>
      <c r="AJ27" s="662"/>
      <c r="AK27" s="662"/>
      <c r="AL27" s="638">
        <v>99.400001525878906</v>
      </c>
      <c r="AM27" s="639"/>
      <c r="AN27" s="639"/>
      <c r="AO27" s="663"/>
      <c r="AP27" s="632" t="s">
        <v>296</v>
      </c>
      <c r="AQ27" s="633"/>
      <c r="AR27" s="633"/>
      <c r="AS27" s="633"/>
      <c r="AT27" s="633"/>
      <c r="AU27" s="633"/>
      <c r="AV27" s="633"/>
      <c r="AW27" s="633"/>
      <c r="AX27" s="633"/>
      <c r="AY27" s="633"/>
      <c r="AZ27" s="633"/>
      <c r="BA27" s="633"/>
      <c r="BB27" s="633"/>
      <c r="BC27" s="633"/>
      <c r="BD27" s="633"/>
      <c r="BE27" s="633"/>
      <c r="BF27" s="634"/>
      <c r="BG27" s="635">
        <v>68786200</v>
      </c>
      <c r="BH27" s="636"/>
      <c r="BI27" s="636"/>
      <c r="BJ27" s="636"/>
      <c r="BK27" s="636"/>
      <c r="BL27" s="636"/>
      <c r="BM27" s="636"/>
      <c r="BN27" s="637"/>
      <c r="BO27" s="661">
        <v>100</v>
      </c>
      <c r="BP27" s="661"/>
      <c r="BQ27" s="661"/>
      <c r="BR27" s="661"/>
      <c r="BS27" s="662">
        <v>338475</v>
      </c>
      <c r="BT27" s="662"/>
      <c r="BU27" s="662"/>
      <c r="BV27" s="662"/>
      <c r="BW27" s="662"/>
      <c r="BX27" s="662"/>
      <c r="BY27" s="662"/>
      <c r="BZ27" s="662"/>
      <c r="CA27" s="662"/>
      <c r="CB27" s="707"/>
      <c r="CD27" s="632" t="s">
        <v>297</v>
      </c>
      <c r="CE27" s="633"/>
      <c r="CF27" s="633"/>
      <c r="CG27" s="633"/>
      <c r="CH27" s="633"/>
      <c r="CI27" s="633"/>
      <c r="CJ27" s="633"/>
      <c r="CK27" s="633"/>
      <c r="CL27" s="633"/>
      <c r="CM27" s="633"/>
      <c r="CN27" s="633"/>
      <c r="CO27" s="633"/>
      <c r="CP27" s="633"/>
      <c r="CQ27" s="634"/>
      <c r="CR27" s="635">
        <v>63457744</v>
      </c>
      <c r="CS27" s="645"/>
      <c r="CT27" s="645"/>
      <c r="CU27" s="645"/>
      <c r="CV27" s="645"/>
      <c r="CW27" s="645"/>
      <c r="CX27" s="645"/>
      <c r="CY27" s="646"/>
      <c r="CZ27" s="638">
        <v>33.1</v>
      </c>
      <c r="DA27" s="647"/>
      <c r="DB27" s="647"/>
      <c r="DC27" s="648"/>
      <c r="DD27" s="641">
        <v>13384115</v>
      </c>
      <c r="DE27" s="645"/>
      <c r="DF27" s="645"/>
      <c r="DG27" s="645"/>
      <c r="DH27" s="645"/>
      <c r="DI27" s="645"/>
      <c r="DJ27" s="645"/>
      <c r="DK27" s="646"/>
      <c r="DL27" s="641">
        <v>13346842</v>
      </c>
      <c r="DM27" s="645"/>
      <c r="DN27" s="645"/>
      <c r="DO27" s="645"/>
      <c r="DP27" s="645"/>
      <c r="DQ27" s="645"/>
      <c r="DR27" s="645"/>
      <c r="DS27" s="645"/>
      <c r="DT27" s="645"/>
      <c r="DU27" s="645"/>
      <c r="DV27" s="646"/>
      <c r="DW27" s="638">
        <v>15.5</v>
      </c>
      <c r="DX27" s="647"/>
      <c r="DY27" s="647"/>
      <c r="DZ27" s="647"/>
      <c r="EA27" s="647"/>
      <c r="EB27" s="647"/>
      <c r="EC27" s="666"/>
    </row>
    <row r="28" spans="2:133" ht="11.25" customHeight="1" x14ac:dyDescent="0.2">
      <c r="B28" s="632" t="s">
        <v>298</v>
      </c>
      <c r="C28" s="633"/>
      <c r="D28" s="633"/>
      <c r="E28" s="633"/>
      <c r="F28" s="633"/>
      <c r="G28" s="633"/>
      <c r="H28" s="633"/>
      <c r="I28" s="633"/>
      <c r="J28" s="633"/>
      <c r="K28" s="633"/>
      <c r="L28" s="633"/>
      <c r="M28" s="633"/>
      <c r="N28" s="633"/>
      <c r="O28" s="633"/>
      <c r="P28" s="633"/>
      <c r="Q28" s="634"/>
      <c r="R28" s="635">
        <v>50171</v>
      </c>
      <c r="S28" s="636"/>
      <c r="T28" s="636"/>
      <c r="U28" s="636"/>
      <c r="V28" s="636"/>
      <c r="W28" s="636"/>
      <c r="X28" s="636"/>
      <c r="Y28" s="637"/>
      <c r="Z28" s="661">
        <v>0</v>
      </c>
      <c r="AA28" s="661"/>
      <c r="AB28" s="661"/>
      <c r="AC28" s="661"/>
      <c r="AD28" s="662">
        <v>50171</v>
      </c>
      <c r="AE28" s="662"/>
      <c r="AF28" s="662"/>
      <c r="AG28" s="662"/>
      <c r="AH28" s="662"/>
      <c r="AI28" s="662"/>
      <c r="AJ28" s="662"/>
      <c r="AK28" s="662"/>
      <c r="AL28" s="638">
        <v>0.1</v>
      </c>
      <c r="AM28" s="639"/>
      <c r="AN28" s="639"/>
      <c r="AO28" s="663"/>
      <c r="AP28" s="632"/>
      <c r="AQ28" s="633"/>
      <c r="AR28" s="633"/>
      <c r="AS28" s="633"/>
      <c r="AT28" s="633"/>
      <c r="AU28" s="633"/>
      <c r="AV28" s="633"/>
      <c r="AW28" s="633"/>
      <c r="AX28" s="633"/>
      <c r="AY28" s="633"/>
      <c r="AZ28" s="633"/>
      <c r="BA28" s="633"/>
      <c r="BB28" s="633"/>
      <c r="BC28" s="633"/>
      <c r="BD28" s="633"/>
      <c r="BE28" s="633"/>
      <c r="BF28" s="634"/>
      <c r="BG28" s="635"/>
      <c r="BH28" s="636"/>
      <c r="BI28" s="636"/>
      <c r="BJ28" s="636"/>
      <c r="BK28" s="636"/>
      <c r="BL28" s="636"/>
      <c r="BM28" s="636"/>
      <c r="BN28" s="637"/>
      <c r="BO28" s="661"/>
      <c r="BP28" s="661"/>
      <c r="BQ28" s="661"/>
      <c r="BR28" s="661"/>
      <c r="BS28" s="641"/>
      <c r="BT28" s="636"/>
      <c r="BU28" s="636"/>
      <c r="BV28" s="636"/>
      <c r="BW28" s="636"/>
      <c r="BX28" s="636"/>
      <c r="BY28" s="636"/>
      <c r="BZ28" s="636"/>
      <c r="CA28" s="636"/>
      <c r="CB28" s="671"/>
      <c r="CD28" s="632" t="s">
        <v>299</v>
      </c>
      <c r="CE28" s="633"/>
      <c r="CF28" s="633"/>
      <c r="CG28" s="633"/>
      <c r="CH28" s="633"/>
      <c r="CI28" s="633"/>
      <c r="CJ28" s="633"/>
      <c r="CK28" s="633"/>
      <c r="CL28" s="633"/>
      <c r="CM28" s="633"/>
      <c r="CN28" s="633"/>
      <c r="CO28" s="633"/>
      <c r="CP28" s="633"/>
      <c r="CQ28" s="634"/>
      <c r="CR28" s="635">
        <v>7194072</v>
      </c>
      <c r="CS28" s="636"/>
      <c r="CT28" s="636"/>
      <c r="CU28" s="636"/>
      <c r="CV28" s="636"/>
      <c r="CW28" s="636"/>
      <c r="CX28" s="636"/>
      <c r="CY28" s="637"/>
      <c r="CZ28" s="638">
        <v>3.8</v>
      </c>
      <c r="DA28" s="647"/>
      <c r="DB28" s="647"/>
      <c r="DC28" s="648"/>
      <c r="DD28" s="641">
        <v>7184072</v>
      </c>
      <c r="DE28" s="636"/>
      <c r="DF28" s="636"/>
      <c r="DG28" s="636"/>
      <c r="DH28" s="636"/>
      <c r="DI28" s="636"/>
      <c r="DJ28" s="636"/>
      <c r="DK28" s="637"/>
      <c r="DL28" s="641">
        <v>7184072</v>
      </c>
      <c r="DM28" s="636"/>
      <c r="DN28" s="636"/>
      <c r="DO28" s="636"/>
      <c r="DP28" s="636"/>
      <c r="DQ28" s="636"/>
      <c r="DR28" s="636"/>
      <c r="DS28" s="636"/>
      <c r="DT28" s="636"/>
      <c r="DU28" s="636"/>
      <c r="DV28" s="637"/>
      <c r="DW28" s="638">
        <v>8.3000000000000007</v>
      </c>
      <c r="DX28" s="647"/>
      <c r="DY28" s="647"/>
      <c r="DZ28" s="647"/>
      <c r="EA28" s="647"/>
      <c r="EB28" s="647"/>
      <c r="EC28" s="666"/>
    </row>
    <row r="29" spans="2:133" ht="11.25" customHeight="1" x14ac:dyDescent="0.2">
      <c r="B29" s="632" t="s">
        <v>300</v>
      </c>
      <c r="C29" s="633"/>
      <c r="D29" s="633"/>
      <c r="E29" s="633"/>
      <c r="F29" s="633"/>
      <c r="G29" s="633"/>
      <c r="H29" s="633"/>
      <c r="I29" s="633"/>
      <c r="J29" s="633"/>
      <c r="K29" s="633"/>
      <c r="L29" s="633"/>
      <c r="M29" s="633"/>
      <c r="N29" s="633"/>
      <c r="O29" s="633"/>
      <c r="P29" s="633"/>
      <c r="Q29" s="634"/>
      <c r="R29" s="635">
        <v>694844</v>
      </c>
      <c r="S29" s="636"/>
      <c r="T29" s="636"/>
      <c r="U29" s="636"/>
      <c r="V29" s="636"/>
      <c r="W29" s="636"/>
      <c r="X29" s="636"/>
      <c r="Y29" s="637"/>
      <c r="Z29" s="661">
        <v>0.3</v>
      </c>
      <c r="AA29" s="661"/>
      <c r="AB29" s="661"/>
      <c r="AC29" s="661"/>
      <c r="AD29" s="662" t="s">
        <v>126</v>
      </c>
      <c r="AE29" s="662"/>
      <c r="AF29" s="662"/>
      <c r="AG29" s="662"/>
      <c r="AH29" s="662"/>
      <c r="AI29" s="662"/>
      <c r="AJ29" s="662"/>
      <c r="AK29" s="662"/>
      <c r="AL29" s="638" t="s">
        <v>126</v>
      </c>
      <c r="AM29" s="639"/>
      <c r="AN29" s="639"/>
      <c r="AO29" s="663"/>
      <c r="AP29" s="612"/>
      <c r="AQ29" s="613"/>
      <c r="AR29" s="613"/>
      <c r="AS29" s="613"/>
      <c r="AT29" s="613"/>
      <c r="AU29" s="613"/>
      <c r="AV29" s="613"/>
      <c r="AW29" s="613"/>
      <c r="AX29" s="613"/>
      <c r="AY29" s="613"/>
      <c r="AZ29" s="613"/>
      <c r="BA29" s="613"/>
      <c r="BB29" s="613"/>
      <c r="BC29" s="613"/>
      <c r="BD29" s="613"/>
      <c r="BE29" s="613"/>
      <c r="BF29" s="614"/>
      <c r="BG29" s="635"/>
      <c r="BH29" s="636"/>
      <c r="BI29" s="636"/>
      <c r="BJ29" s="636"/>
      <c r="BK29" s="636"/>
      <c r="BL29" s="636"/>
      <c r="BM29" s="636"/>
      <c r="BN29" s="637"/>
      <c r="BO29" s="661"/>
      <c r="BP29" s="661"/>
      <c r="BQ29" s="661"/>
      <c r="BR29" s="661"/>
      <c r="BS29" s="662"/>
      <c r="BT29" s="662"/>
      <c r="BU29" s="662"/>
      <c r="BV29" s="662"/>
      <c r="BW29" s="662"/>
      <c r="BX29" s="662"/>
      <c r="BY29" s="662"/>
      <c r="BZ29" s="662"/>
      <c r="CA29" s="662"/>
      <c r="CB29" s="707"/>
      <c r="CD29" s="655" t="s">
        <v>301</v>
      </c>
      <c r="CE29" s="656"/>
      <c r="CF29" s="632" t="s">
        <v>69</v>
      </c>
      <c r="CG29" s="633"/>
      <c r="CH29" s="633"/>
      <c r="CI29" s="633"/>
      <c r="CJ29" s="633"/>
      <c r="CK29" s="633"/>
      <c r="CL29" s="633"/>
      <c r="CM29" s="633"/>
      <c r="CN29" s="633"/>
      <c r="CO29" s="633"/>
      <c r="CP29" s="633"/>
      <c r="CQ29" s="634"/>
      <c r="CR29" s="635">
        <v>7194072</v>
      </c>
      <c r="CS29" s="645"/>
      <c r="CT29" s="645"/>
      <c r="CU29" s="645"/>
      <c r="CV29" s="645"/>
      <c r="CW29" s="645"/>
      <c r="CX29" s="645"/>
      <c r="CY29" s="646"/>
      <c r="CZ29" s="638">
        <v>3.8</v>
      </c>
      <c r="DA29" s="647"/>
      <c r="DB29" s="647"/>
      <c r="DC29" s="648"/>
      <c r="DD29" s="641">
        <v>7184072</v>
      </c>
      <c r="DE29" s="645"/>
      <c r="DF29" s="645"/>
      <c r="DG29" s="645"/>
      <c r="DH29" s="645"/>
      <c r="DI29" s="645"/>
      <c r="DJ29" s="645"/>
      <c r="DK29" s="646"/>
      <c r="DL29" s="641">
        <v>7184072</v>
      </c>
      <c r="DM29" s="645"/>
      <c r="DN29" s="645"/>
      <c r="DO29" s="645"/>
      <c r="DP29" s="645"/>
      <c r="DQ29" s="645"/>
      <c r="DR29" s="645"/>
      <c r="DS29" s="645"/>
      <c r="DT29" s="645"/>
      <c r="DU29" s="645"/>
      <c r="DV29" s="646"/>
      <c r="DW29" s="638">
        <v>8.3000000000000007</v>
      </c>
      <c r="DX29" s="647"/>
      <c r="DY29" s="647"/>
      <c r="DZ29" s="647"/>
      <c r="EA29" s="647"/>
      <c r="EB29" s="647"/>
      <c r="EC29" s="666"/>
    </row>
    <row r="30" spans="2:133" ht="11.25" customHeight="1" x14ac:dyDescent="0.2">
      <c r="B30" s="632" t="s">
        <v>302</v>
      </c>
      <c r="C30" s="633"/>
      <c r="D30" s="633"/>
      <c r="E30" s="633"/>
      <c r="F30" s="633"/>
      <c r="G30" s="633"/>
      <c r="H30" s="633"/>
      <c r="I30" s="633"/>
      <c r="J30" s="633"/>
      <c r="K30" s="633"/>
      <c r="L30" s="633"/>
      <c r="M30" s="633"/>
      <c r="N30" s="633"/>
      <c r="O30" s="633"/>
      <c r="P30" s="633"/>
      <c r="Q30" s="634"/>
      <c r="R30" s="635">
        <v>930269</v>
      </c>
      <c r="S30" s="636"/>
      <c r="T30" s="636"/>
      <c r="U30" s="636"/>
      <c r="V30" s="636"/>
      <c r="W30" s="636"/>
      <c r="X30" s="636"/>
      <c r="Y30" s="637"/>
      <c r="Z30" s="661">
        <v>0.5</v>
      </c>
      <c r="AA30" s="661"/>
      <c r="AB30" s="661"/>
      <c r="AC30" s="661"/>
      <c r="AD30" s="662">
        <v>284562</v>
      </c>
      <c r="AE30" s="662"/>
      <c r="AF30" s="662"/>
      <c r="AG30" s="662"/>
      <c r="AH30" s="662"/>
      <c r="AI30" s="662"/>
      <c r="AJ30" s="662"/>
      <c r="AK30" s="662"/>
      <c r="AL30" s="638">
        <v>0.3</v>
      </c>
      <c r="AM30" s="639"/>
      <c r="AN30" s="639"/>
      <c r="AO30" s="663"/>
      <c r="AP30" s="688" t="s">
        <v>220</v>
      </c>
      <c r="AQ30" s="689"/>
      <c r="AR30" s="689"/>
      <c r="AS30" s="689"/>
      <c r="AT30" s="689"/>
      <c r="AU30" s="689"/>
      <c r="AV30" s="689"/>
      <c r="AW30" s="689"/>
      <c r="AX30" s="689"/>
      <c r="AY30" s="689"/>
      <c r="AZ30" s="689"/>
      <c r="BA30" s="689"/>
      <c r="BB30" s="689"/>
      <c r="BC30" s="689"/>
      <c r="BD30" s="689"/>
      <c r="BE30" s="689"/>
      <c r="BF30" s="690"/>
      <c r="BG30" s="688" t="s">
        <v>303</v>
      </c>
      <c r="BH30" s="705"/>
      <c r="BI30" s="705"/>
      <c r="BJ30" s="705"/>
      <c r="BK30" s="705"/>
      <c r="BL30" s="705"/>
      <c r="BM30" s="705"/>
      <c r="BN30" s="705"/>
      <c r="BO30" s="705"/>
      <c r="BP30" s="705"/>
      <c r="BQ30" s="706"/>
      <c r="BR30" s="688" t="s">
        <v>304</v>
      </c>
      <c r="BS30" s="705"/>
      <c r="BT30" s="705"/>
      <c r="BU30" s="705"/>
      <c r="BV30" s="705"/>
      <c r="BW30" s="705"/>
      <c r="BX30" s="705"/>
      <c r="BY30" s="705"/>
      <c r="BZ30" s="705"/>
      <c r="CA30" s="705"/>
      <c r="CB30" s="706"/>
      <c r="CD30" s="657"/>
      <c r="CE30" s="658"/>
      <c r="CF30" s="632" t="s">
        <v>305</v>
      </c>
      <c r="CG30" s="633"/>
      <c r="CH30" s="633"/>
      <c r="CI30" s="633"/>
      <c r="CJ30" s="633"/>
      <c r="CK30" s="633"/>
      <c r="CL30" s="633"/>
      <c r="CM30" s="633"/>
      <c r="CN30" s="633"/>
      <c r="CO30" s="633"/>
      <c r="CP30" s="633"/>
      <c r="CQ30" s="634"/>
      <c r="CR30" s="635">
        <v>6827329</v>
      </c>
      <c r="CS30" s="636"/>
      <c r="CT30" s="636"/>
      <c r="CU30" s="636"/>
      <c r="CV30" s="636"/>
      <c r="CW30" s="636"/>
      <c r="CX30" s="636"/>
      <c r="CY30" s="637"/>
      <c r="CZ30" s="638">
        <v>3.6</v>
      </c>
      <c r="DA30" s="647"/>
      <c r="DB30" s="647"/>
      <c r="DC30" s="648"/>
      <c r="DD30" s="641">
        <v>6817329</v>
      </c>
      <c r="DE30" s="636"/>
      <c r="DF30" s="636"/>
      <c r="DG30" s="636"/>
      <c r="DH30" s="636"/>
      <c r="DI30" s="636"/>
      <c r="DJ30" s="636"/>
      <c r="DK30" s="637"/>
      <c r="DL30" s="641">
        <v>6817329</v>
      </c>
      <c r="DM30" s="636"/>
      <c r="DN30" s="636"/>
      <c r="DO30" s="636"/>
      <c r="DP30" s="636"/>
      <c r="DQ30" s="636"/>
      <c r="DR30" s="636"/>
      <c r="DS30" s="636"/>
      <c r="DT30" s="636"/>
      <c r="DU30" s="636"/>
      <c r="DV30" s="637"/>
      <c r="DW30" s="638">
        <v>7.9</v>
      </c>
      <c r="DX30" s="647"/>
      <c r="DY30" s="647"/>
      <c r="DZ30" s="647"/>
      <c r="EA30" s="647"/>
      <c r="EB30" s="647"/>
      <c r="EC30" s="666"/>
    </row>
    <row r="31" spans="2:133" ht="11.25" customHeight="1" x14ac:dyDescent="0.2">
      <c r="B31" s="632" t="s">
        <v>306</v>
      </c>
      <c r="C31" s="633"/>
      <c r="D31" s="633"/>
      <c r="E31" s="633"/>
      <c r="F31" s="633"/>
      <c r="G31" s="633"/>
      <c r="H31" s="633"/>
      <c r="I31" s="633"/>
      <c r="J31" s="633"/>
      <c r="K31" s="633"/>
      <c r="L31" s="633"/>
      <c r="M31" s="633"/>
      <c r="N31" s="633"/>
      <c r="O31" s="633"/>
      <c r="P31" s="633"/>
      <c r="Q31" s="634"/>
      <c r="R31" s="635">
        <v>1879344</v>
      </c>
      <c r="S31" s="636"/>
      <c r="T31" s="636"/>
      <c r="U31" s="636"/>
      <c r="V31" s="636"/>
      <c r="W31" s="636"/>
      <c r="X31" s="636"/>
      <c r="Y31" s="637"/>
      <c r="Z31" s="661">
        <v>0.9</v>
      </c>
      <c r="AA31" s="661"/>
      <c r="AB31" s="661"/>
      <c r="AC31" s="661"/>
      <c r="AD31" s="662" t="s">
        <v>126</v>
      </c>
      <c r="AE31" s="662"/>
      <c r="AF31" s="662"/>
      <c r="AG31" s="662"/>
      <c r="AH31" s="662"/>
      <c r="AI31" s="662"/>
      <c r="AJ31" s="662"/>
      <c r="AK31" s="662"/>
      <c r="AL31" s="638" t="s">
        <v>126</v>
      </c>
      <c r="AM31" s="639"/>
      <c r="AN31" s="639"/>
      <c r="AO31" s="663"/>
      <c r="AP31" s="700" t="s">
        <v>307</v>
      </c>
      <c r="AQ31" s="701"/>
      <c r="AR31" s="701"/>
      <c r="AS31" s="701"/>
      <c r="AT31" s="702" t="s">
        <v>308</v>
      </c>
      <c r="AU31" s="209"/>
      <c r="AV31" s="209"/>
      <c r="AW31" s="209"/>
      <c r="AX31" s="685" t="s">
        <v>184</v>
      </c>
      <c r="AY31" s="686"/>
      <c r="AZ31" s="686"/>
      <c r="BA31" s="686"/>
      <c r="BB31" s="686"/>
      <c r="BC31" s="686"/>
      <c r="BD31" s="686"/>
      <c r="BE31" s="686"/>
      <c r="BF31" s="687"/>
      <c r="BG31" s="695">
        <v>99.6</v>
      </c>
      <c r="BH31" s="696"/>
      <c r="BI31" s="696"/>
      <c r="BJ31" s="696"/>
      <c r="BK31" s="696"/>
      <c r="BL31" s="696"/>
      <c r="BM31" s="697">
        <v>99.3</v>
      </c>
      <c r="BN31" s="696"/>
      <c r="BO31" s="696"/>
      <c r="BP31" s="696"/>
      <c r="BQ31" s="698"/>
      <c r="BR31" s="695">
        <v>99.3</v>
      </c>
      <c r="BS31" s="696"/>
      <c r="BT31" s="696"/>
      <c r="BU31" s="696"/>
      <c r="BV31" s="696"/>
      <c r="BW31" s="696"/>
      <c r="BX31" s="697">
        <v>99</v>
      </c>
      <c r="BY31" s="696"/>
      <c r="BZ31" s="696"/>
      <c r="CA31" s="696"/>
      <c r="CB31" s="698"/>
      <c r="CD31" s="657"/>
      <c r="CE31" s="658"/>
      <c r="CF31" s="632" t="s">
        <v>309</v>
      </c>
      <c r="CG31" s="633"/>
      <c r="CH31" s="633"/>
      <c r="CI31" s="633"/>
      <c r="CJ31" s="633"/>
      <c r="CK31" s="633"/>
      <c r="CL31" s="633"/>
      <c r="CM31" s="633"/>
      <c r="CN31" s="633"/>
      <c r="CO31" s="633"/>
      <c r="CP31" s="633"/>
      <c r="CQ31" s="634"/>
      <c r="CR31" s="635">
        <v>366743</v>
      </c>
      <c r="CS31" s="645"/>
      <c r="CT31" s="645"/>
      <c r="CU31" s="645"/>
      <c r="CV31" s="645"/>
      <c r="CW31" s="645"/>
      <c r="CX31" s="645"/>
      <c r="CY31" s="646"/>
      <c r="CZ31" s="638">
        <v>0.2</v>
      </c>
      <c r="DA31" s="647"/>
      <c r="DB31" s="647"/>
      <c r="DC31" s="648"/>
      <c r="DD31" s="641">
        <v>366743</v>
      </c>
      <c r="DE31" s="645"/>
      <c r="DF31" s="645"/>
      <c r="DG31" s="645"/>
      <c r="DH31" s="645"/>
      <c r="DI31" s="645"/>
      <c r="DJ31" s="645"/>
      <c r="DK31" s="646"/>
      <c r="DL31" s="641">
        <v>366743</v>
      </c>
      <c r="DM31" s="645"/>
      <c r="DN31" s="645"/>
      <c r="DO31" s="645"/>
      <c r="DP31" s="645"/>
      <c r="DQ31" s="645"/>
      <c r="DR31" s="645"/>
      <c r="DS31" s="645"/>
      <c r="DT31" s="645"/>
      <c r="DU31" s="645"/>
      <c r="DV31" s="646"/>
      <c r="DW31" s="638">
        <v>0.4</v>
      </c>
      <c r="DX31" s="647"/>
      <c r="DY31" s="647"/>
      <c r="DZ31" s="647"/>
      <c r="EA31" s="647"/>
      <c r="EB31" s="647"/>
      <c r="EC31" s="666"/>
    </row>
    <row r="32" spans="2:133" ht="11.25" customHeight="1" x14ac:dyDescent="0.2">
      <c r="B32" s="632" t="s">
        <v>310</v>
      </c>
      <c r="C32" s="633"/>
      <c r="D32" s="633"/>
      <c r="E32" s="633"/>
      <c r="F32" s="633"/>
      <c r="G32" s="633"/>
      <c r="H32" s="633"/>
      <c r="I32" s="633"/>
      <c r="J32" s="633"/>
      <c r="K32" s="633"/>
      <c r="L32" s="633"/>
      <c r="M32" s="633"/>
      <c r="N32" s="633"/>
      <c r="O32" s="633"/>
      <c r="P32" s="633"/>
      <c r="Q32" s="634"/>
      <c r="R32" s="635">
        <v>56996927</v>
      </c>
      <c r="S32" s="636"/>
      <c r="T32" s="636"/>
      <c r="U32" s="636"/>
      <c r="V32" s="636"/>
      <c r="W32" s="636"/>
      <c r="X32" s="636"/>
      <c r="Y32" s="637"/>
      <c r="Z32" s="661">
        <v>28.4</v>
      </c>
      <c r="AA32" s="661"/>
      <c r="AB32" s="661"/>
      <c r="AC32" s="661"/>
      <c r="AD32" s="662" t="s">
        <v>126</v>
      </c>
      <c r="AE32" s="662"/>
      <c r="AF32" s="662"/>
      <c r="AG32" s="662"/>
      <c r="AH32" s="662"/>
      <c r="AI32" s="662"/>
      <c r="AJ32" s="662"/>
      <c r="AK32" s="662"/>
      <c r="AL32" s="638" t="s">
        <v>126</v>
      </c>
      <c r="AM32" s="639"/>
      <c r="AN32" s="639"/>
      <c r="AO32" s="663"/>
      <c r="AP32" s="672"/>
      <c r="AQ32" s="673"/>
      <c r="AR32" s="673"/>
      <c r="AS32" s="673"/>
      <c r="AT32" s="703"/>
      <c r="AU32" s="205" t="s">
        <v>311</v>
      </c>
      <c r="AX32" s="632" t="s">
        <v>312</v>
      </c>
      <c r="AY32" s="633"/>
      <c r="AZ32" s="633"/>
      <c r="BA32" s="633"/>
      <c r="BB32" s="633"/>
      <c r="BC32" s="633"/>
      <c r="BD32" s="633"/>
      <c r="BE32" s="633"/>
      <c r="BF32" s="634"/>
      <c r="BG32" s="699">
        <v>99.5</v>
      </c>
      <c r="BH32" s="645"/>
      <c r="BI32" s="645"/>
      <c r="BJ32" s="645"/>
      <c r="BK32" s="645"/>
      <c r="BL32" s="645"/>
      <c r="BM32" s="639">
        <v>98.9</v>
      </c>
      <c r="BN32" s="645"/>
      <c r="BO32" s="645"/>
      <c r="BP32" s="645"/>
      <c r="BQ32" s="670"/>
      <c r="BR32" s="699">
        <v>99.1</v>
      </c>
      <c r="BS32" s="645"/>
      <c r="BT32" s="645"/>
      <c r="BU32" s="645"/>
      <c r="BV32" s="645"/>
      <c r="BW32" s="645"/>
      <c r="BX32" s="639">
        <v>98.6</v>
      </c>
      <c r="BY32" s="645"/>
      <c r="BZ32" s="645"/>
      <c r="CA32" s="645"/>
      <c r="CB32" s="670"/>
      <c r="CD32" s="659"/>
      <c r="CE32" s="660"/>
      <c r="CF32" s="632" t="s">
        <v>313</v>
      </c>
      <c r="CG32" s="633"/>
      <c r="CH32" s="633"/>
      <c r="CI32" s="633"/>
      <c r="CJ32" s="633"/>
      <c r="CK32" s="633"/>
      <c r="CL32" s="633"/>
      <c r="CM32" s="633"/>
      <c r="CN32" s="633"/>
      <c r="CO32" s="633"/>
      <c r="CP32" s="633"/>
      <c r="CQ32" s="634"/>
      <c r="CR32" s="635" t="s">
        <v>126</v>
      </c>
      <c r="CS32" s="636"/>
      <c r="CT32" s="636"/>
      <c r="CU32" s="636"/>
      <c r="CV32" s="636"/>
      <c r="CW32" s="636"/>
      <c r="CX32" s="636"/>
      <c r="CY32" s="637"/>
      <c r="CZ32" s="638" t="s">
        <v>126</v>
      </c>
      <c r="DA32" s="647"/>
      <c r="DB32" s="647"/>
      <c r="DC32" s="648"/>
      <c r="DD32" s="641" t="s">
        <v>126</v>
      </c>
      <c r="DE32" s="636"/>
      <c r="DF32" s="636"/>
      <c r="DG32" s="636"/>
      <c r="DH32" s="636"/>
      <c r="DI32" s="636"/>
      <c r="DJ32" s="636"/>
      <c r="DK32" s="637"/>
      <c r="DL32" s="641" t="s">
        <v>126</v>
      </c>
      <c r="DM32" s="636"/>
      <c r="DN32" s="636"/>
      <c r="DO32" s="636"/>
      <c r="DP32" s="636"/>
      <c r="DQ32" s="636"/>
      <c r="DR32" s="636"/>
      <c r="DS32" s="636"/>
      <c r="DT32" s="636"/>
      <c r="DU32" s="636"/>
      <c r="DV32" s="637"/>
      <c r="DW32" s="638" t="s">
        <v>126</v>
      </c>
      <c r="DX32" s="647"/>
      <c r="DY32" s="647"/>
      <c r="DZ32" s="647"/>
      <c r="EA32" s="647"/>
      <c r="EB32" s="647"/>
      <c r="EC32" s="666"/>
    </row>
    <row r="33" spans="2:133" ht="11.25" customHeight="1" x14ac:dyDescent="0.2">
      <c r="B33" s="692" t="s">
        <v>314</v>
      </c>
      <c r="C33" s="693"/>
      <c r="D33" s="693"/>
      <c r="E33" s="693"/>
      <c r="F33" s="693"/>
      <c r="G33" s="693"/>
      <c r="H33" s="693"/>
      <c r="I33" s="693"/>
      <c r="J33" s="693"/>
      <c r="K33" s="693"/>
      <c r="L33" s="693"/>
      <c r="M33" s="693"/>
      <c r="N33" s="693"/>
      <c r="O33" s="693"/>
      <c r="P33" s="693"/>
      <c r="Q33" s="694"/>
      <c r="R33" s="635" t="s">
        <v>126</v>
      </c>
      <c r="S33" s="636"/>
      <c r="T33" s="636"/>
      <c r="U33" s="636"/>
      <c r="V33" s="636"/>
      <c r="W33" s="636"/>
      <c r="X33" s="636"/>
      <c r="Y33" s="637"/>
      <c r="Z33" s="661" t="s">
        <v>126</v>
      </c>
      <c r="AA33" s="661"/>
      <c r="AB33" s="661"/>
      <c r="AC33" s="661"/>
      <c r="AD33" s="662" t="s">
        <v>126</v>
      </c>
      <c r="AE33" s="662"/>
      <c r="AF33" s="662"/>
      <c r="AG33" s="662"/>
      <c r="AH33" s="662"/>
      <c r="AI33" s="662"/>
      <c r="AJ33" s="662"/>
      <c r="AK33" s="662"/>
      <c r="AL33" s="638" t="s">
        <v>126</v>
      </c>
      <c r="AM33" s="639"/>
      <c r="AN33" s="639"/>
      <c r="AO33" s="663"/>
      <c r="AP33" s="674"/>
      <c r="AQ33" s="675"/>
      <c r="AR33" s="675"/>
      <c r="AS33" s="675"/>
      <c r="AT33" s="704"/>
      <c r="AU33" s="210"/>
      <c r="AV33" s="210"/>
      <c r="AW33" s="210"/>
      <c r="AX33" s="612" t="s">
        <v>315</v>
      </c>
      <c r="AY33" s="613"/>
      <c r="AZ33" s="613"/>
      <c r="BA33" s="613"/>
      <c r="BB33" s="613"/>
      <c r="BC33" s="613"/>
      <c r="BD33" s="613"/>
      <c r="BE33" s="613"/>
      <c r="BF33" s="614"/>
      <c r="BG33" s="691">
        <v>99.8</v>
      </c>
      <c r="BH33" s="616"/>
      <c r="BI33" s="616"/>
      <c r="BJ33" s="616"/>
      <c r="BK33" s="616"/>
      <c r="BL33" s="616"/>
      <c r="BM33" s="653">
        <v>99.6</v>
      </c>
      <c r="BN33" s="616"/>
      <c r="BO33" s="616"/>
      <c r="BP33" s="616"/>
      <c r="BQ33" s="664"/>
      <c r="BR33" s="691">
        <v>99.5</v>
      </c>
      <c r="BS33" s="616"/>
      <c r="BT33" s="616"/>
      <c r="BU33" s="616"/>
      <c r="BV33" s="616"/>
      <c r="BW33" s="616"/>
      <c r="BX33" s="653">
        <v>99.4</v>
      </c>
      <c r="BY33" s="616"/>
      <c r="BZ33" s="616"/>
      <c r="CA33" s="616"/>
      <c r="CB33" s="664"/>
      <c r="CD33" s="632" t="s">
        <v>316</v>
      </c>
      <c r="CE33" s="633"/>
      <c r="CF33" s="633"/>
      <c r="CG33" s="633"/>
      <c r="CH33" s="633"/>
      <c r="CI33" s="633"/>
      <c r="CJ33" s="633"/>
      <c r="CK33" s="633"/>
      <c r="CL33" s="633"/>
      <c r="CM33" s="633"/>
      <c r="CN33" s="633"/>
      <c r="CO33" s="633"/>
      <c r="CP33" s="633"/>
      <c r="CQ33" s="634"/>
      <c r="CR33" s="635">
        <v>67674706</v>
      </c>
      <c r="CS33" s="645"/>
      <c r="CT33" s="645"/>
      <c r="CU33" s="645"/>
      <c r="CV33" s="645"/>
      <c r="CW33" s="645"/>
      <c r="CX33" s="645"/>
      <c r="CY33" s="646"/>
      <c r="CZ33" s="638">
        <v>35.299999999999997</v>
      </c>
      <c r="DA33" s="647"/>
      <c r="DB33" s="647"/>
      <c r="DC33" s="648"/>
      <c r="DD33" s="641">
        <v>46991572</v>
      </c>
      <c r="DE33" s="645"/>
      <c r="DF33" s="645"/>
      <c r="DG33" s="645"/>
      <c r="DH33" s="645"/>
      <c r="DI33" s="645"/>
      <c r="DJ33" s="645"/>
      <c r="DK33" s="646"/>
      <c r="DL33" s="641">
        <v>34757669</v>
      </c>
      <c r="DM33" s="645"/>
      <c r="DN33" s="645"/>
      <c r="DO33" s="645"/>
      <c r="DP33" s="645"/>
      <c r="DQ33" s="645"/>
      <c r="DR33" s="645"/>
      <c r="DS33" s="645"/>
      <c r="DT33" s="645"/>
      <c r="DU33" s="645"/>
      <c r="DV33" s="646"/>
      <c r="DW33" s="638">
        <v>40.299999999999997</v>
      </c>
      <c r="DX33" s="647"/>
      <c r="DY33" s="647"/>
      <c r="DZ33" s="647"/>
      <c r="EA33" s="647"/>
      <c r="EB33" s="647"/>
      <c r="EC33" s="666"/>
    </row>
    <row r="34" spans="2:133" ht="11.25" customHeight="1" x14ac:dyDescent="0.2">
      <c r="B34" s="632" t="s">
        <v>317</v>
      </c>
      <c r="C34" s="633"/>
      <c r="D34" s="633"/>
      <c r="E34" s="633"/>
      <c r="F34" s="633"/>
      <c r="G34" s="633"/>
      <c r="H34" s="633"/>
      <c r="I34" s="633"/>
      <c r="J34" s="633"/>
      <c r="K34" s="633"/>
      <c r="L34" s="633"/>
      <c r="M34" s="633"/>
      <c r="N34" s="633"/>
      <c r="O34" s="633"/>
      <c r="P34" s="633"/>
      <c r="Q34" s="634"/>
      <c r="R34" s="635">
        <v>24448025</v>
      </c>
      <c r="S34" s="636"/>
      <c r="T34" s="636"/>
      <c r="U34" s="636"/>
      <c r="V34" s="636"/>
      <c r="W34" s="636"/>
      <c r="X34" s="636"/>
      <c r="Y34" s="637"/>
      <c r="Z34" s="661">
        <v>12.2</v>
      </c>
      <c r="AA34" s="661"/>
      <c r="AB34" s="661"/>
      <c r="AC34" s="661"/>
      <c r="AD34" s="662" t="s">
        <v>126</v>
      </c>
      <c r="AE34" s="662"/>
      <c r="AF34" s="662"/>
      <c r="AG34" s="662"/>
      <c r="AH34" s="662"/>
      <c r="AI34" s="662"/>
      <c r="AJ34" s="662"/>
      <c r="AK34" s="662"/>
      <c r="AL34" s="638" t="s">
        <v>126</v>
      </c>
      <c r="AM34" s="639"/>
      <c r="AN34" s="639"/>
      <c r="AO34" s="663"/>
      <c r="AP34" s="213"/>
      <c r="AQ34" s="214"/>
      <c r="AS34" s="209"/>
      <c r="AT34" s="209"/>
      <c r="AU34" s="209"/>
      <c r="AV34" s="209"/>
      <c r="AW34" s="209"/>
      <c r="AX34" s="209"/>
      <c r="AY34" s="209"/>
      <c r="AZ34" s="209"/>
      <c r="BA34" s="209"/>
      <c r="BB34" s="209"/>
      <c r="BC34" s="209"/>
      <c r="BD34" s="209"/>
      <c r="BE34" s="209"/>
      <c r="BF34" s="209"/>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D34" s="632" t="s">
        <v>318</v>
      </c>
      <c r="CE34" s="633"/>
      <c r="CF34" s="633"/>
      <c r="CG34" s="633"/>
      <c r="CH34" s="633"/>
      <c r="CI34" s="633"/>
      <c r="CJ34" s="633"/>
      <c r="CK34" s="633"/>
      <c r="CL34" s="633"/>
      <c r="CM34" s="633"/>
      <c r="CN34" s="633"/>
      <c r="CO34" s="633"/>
      <c r="CP34" s="633"/>
      <c r="CQ34" s="634"/>
      <c r="CR34" s="635">
        <v>28047051</v>
      </c>
      <c r="CS34" s="636"/>
      <c r="CT34" s="636"/>
      <c r="CU34" s="636"/>
      <c r="CV34" s="636"/>
      <c r="CW34" s="636"/>
      <c r="CX34" s="636"/>
      <c r="CY34" s="637"/>
      <c r="CZ34" s="638">
        <v>14.6</v>
      </c>
      <c r="DA34" s="647"/>
      <c r="DB34" s="647"/>
      <c r="DC34" s="648"/>
      <c r="DD34" s="641">
        <v>15571035</v>
      </c>
      <c r="DE34" s="636"/>
      <c r="DF34" s="636"/>
      <c r="DG34" s="636"/>
      <c r="DH34" s="636"/>
      <c r="DI34" s="636"/>
      <c r="DJ34" s="636"/>
      <c r="DK34" s="637"/>
      <c r="DL34" s="641">
        <v>14578514</v>
      </c>
      <c r="DM34" s="636"/>
      <c r="DN34" s="636"/>
      <c r="DO34" s="636"/>
      <c r="DP34" s="636"/>
      <c r="DQ34" s="636"/>
      <c r="DR34" s="636"/>
      <c r="DS34" s="636"/>
      <c r="DT34" s="636"/>
      <c r="DU34" s="636"/>
      <c r="DV34" s="637"/>
      <c r="DW34" s="638">
        <v>16.899999999999999</v>
      </c>
      <c r="DX34" s="647"/>
      <c r="DY34" s="647"/>
      <c r="DZ34" s="647"/>
      <c r="EA34" s="647"/>
      <c r="EB34" s="647"/>
      <c r="EC34" s="666"/>
    </row>
    <row r="35" spans="2:133" ht="11.25" customHeight="1" x14ac:dyDescent="0.2">
      <c r="B35" s="632" t="s">
        <v>319</v>
      </c>
      <c r="C35" s="633"/>
      <c r="D35" s="633"/>
      <c r="E35" s="633"/>
      <c r="F35" s="633"/>
      <c r="G35" s="633"/>
      <c r="H35" s="633"/>
      <c r="I35" s="633"/>
      <c r="J35" s="633"/>
      <c r="K35" s="633"/>
      <c r="L35" s="633"/>
      <c r="M35" s="633"/>
      <c r="N35" s="633"/>
      <c r="O35" s="633"/>
      <c r="P35" s="633"/>
      <c r="Q35" s="634"/>
      <c r="R35" s="635">
        <v>326113</v>
      </c>
      <c r="S35" s="636"/>
      <c r="T35" s="636"/>
      <c r="U35" s="636"/>
      <c r="V35" s="636"/>
      <c r="W35" s="636"/>
      <c r="X35" s="636"/>
      <c r="Y35" s="637"/>
      <c r="Z35" s="661">
        <v>0.2</v>
      </c>
      <c r="AA35" s="661"/>
      <c r="AB35" s="661"/>
      <c r="AC35" s="661"/>
      <c r="AD35" s="662">
        <v>145617</v>
      </c>
      <c r="AE35" s="662"/>
      <c r="AF35" s="662"/>
      <c r="AG35" s="662"/>
      <c r="AH35" s="662"/>
      <c r="AI35" s="662"/>
      <c r="AJ35" s="662"/>
      <c r="AK35" s="662"/>
      <c r="AL35" s="638">
        <v>0.2</v>
      </c>
      <c r="AM35" s="639"/>
      <c r="AN35" s="639"/>
      <c r="AO35" s="663"/>
      <c r="AP35" s="215"/>
      <c r="AQ35" s="688" t="s">
        <v>320</v>
      </c>
      <c r="AR35" s="689"/>
      <c r="AS35" s="689"/>
      <c r="AT35" s="689"/>
      <c r="AU35" s="689"/>
      <c r="AV35" s="689"/>
      <c r="AW35" s="689"/>
      <c r="AX35" s="689"/>
      <c r="AY35" s="689"/>
      <c r="AZ35" s="689"/>
      <c r="BA35" s="689"/>
      <c r="BB35" s="689"/>
      <c r="BC35" s="689"/>
      <c r="BD35" s="689"/>
      <c r="BE35" s="689"/>
      <c r="BF35" s="690"/>
      <c r="BG35" s="688" t="s">
        <v>321</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32" t="s">
        <v>322</v>
      </c>
      <c r="CE35" s="633"/>
      <c r="CF35" s="633"/>
      <c r="CG35" s="633"/>
      <c r="CH35" s="633"/>
      <c r="CI35" s="633"/>
      <c r="CJ35" s="633"/>
      <c r="CK35" s="633"/>
      <c r="CL35" s="633"/>
      <c r="CM35" s="633"/>
      <c r="CN35" s="633"/>
      <c r="CO35" s="633"/>
      <c r="CP35" s="633"/>
      <c r="CQ35" s="634"/>
      <c r="CR35" s="635">
        <v>1129741</v>
      </c>
      <c r="CS35" s="645"/>
      <c r="CT35" s="645"/>
      <c r="CU35" s="645"/>
      <c r="CV35" s="645"/>
      <c r="CW35" s="645"/>
      <c r="CX35" s="645"/>
      <c r="CY35" s="646"/>
      <c r="CZ35" s="638">
        <v>0.6</v>
      </c>
      <c r="DA35" s="647"/>
      <c r="DB35" s="647"/>
      <c r="DC35" s="648"/>
      <c r="DD35" s="641">
        <v>1067772</v>
      </c>
      <c r="DE35" s="645"/>
      <c r="DF35" s="645"/>
      <c r="DG35" s="645"/>
      <c r="DH35" s="645"/>
      <c r="DI35" s="645"/>
      <c r="DJ35" s="645"/>
      <c r="DK35" s="646"/>
      <c r="DL35" s="641">
        <v>1067772</v>
      </c>
      <c r="DM35" s="645"/>
      <c r="DN35" s="645"/>
      <c r="DO35" s="645"/>
      <c r="DP35" s="645"/>
      <c r="DQ35" s="645"/>
      <c r="DR35" s="645"/>
      <c r="DS35" s="645"/>
      <c r="DT35" s="645"/>
      <c r="DU35" s="645"/>
      <c r="DV35" s="646"/>
      <c r="DW35" s="638">
        <v>1.2</v>
      </c>
      <c r="DX35" s="647"/>
      <c r="DY35" s="647"/>
      <c r="DZ35" s="647"/>
      <c r="EA35" s="647"/>
      <c r="EB35" s="647"/>
      <c r="EC35" s="666"/>
    </row>
    <row r="36" spans="2:133" ht="11.25" customHeight="1" x14ac:dyDescent="0.2">
      <c r="B36" s="632" t="s">
        <v>323</v>
      </c>
      <c r="C36" s="633"/>
      <c r="D36" s="633"/>
      <c r="E36" s="633"/>
      <c r="F36" s="633"/>
      <c r="G36" s="633"/>
      <c r="H36" s="633"/>
      <c r="I36" s="633"/>
      <c r="J36" s="633"/>
      <c r="K36" s="633"/>
      <c r="L36" s="633"/>
      <c r="M36" s="633"/>
      <c r="N36" s="633"/>
      <c r="O36" s="633"/>
      <c r="P36" s="633"/>
      <c r="Q36" s="634"/>
      <c r="R36" s="635">
        <v>238473</v>
      </c>
      <c r="S36" s="636"/>
      <c r="T36" s="636"/>
      <c r="U36" s="636"/>
      <c r="V36" s="636"/>
      <c r="W36" s="636"/>
      <c r="X36" s="636"/>
      <c r="Y36" s="637"/>
      <c r="Z36" s="661">
        <v>0.1</v>
      </c>
      <c r="AA36" s="661"/>
      <c r="AB36" s="661"/>
      <c r="AC36" s="661"/>
      <c r="AD36" s="662" t="s">
        <v>126</v>
      </c>
      <c r="AE36" s="662"/>
      <c r="AF36" s="662"/>
      <c r="AG36" s="662"/>
      <c r="AH36" s="662"/>
      <c r="AI36" s="662"/>
      <c r="AJ36" s="662"/>
      <c r="AK36" s="662"/>
      <c r="AL36" s="638" t="s">
        <v>126</v>
      </c>
      <c r="AM36" s="639"/>
      <c r="AN36" s="639"/>
      <c r="AO36" s="663"/>
      <c r="AP36" s="215"/>
      <c r="AQ36" s="679" t="s">
        <v>324</v>
      </c>
      <c r="AR36" s="680"/>
      <c r="AS36" s="680"/>
      <c r="AT36" s="680"/>
      <c r="AU36" s="680"/>
      <c r="AV36" s="680"/>
      <c r="AW36" s="680"/>
      <c r="AX36" s="680"/>
      <c r="AY36" s="681"/>
      <c r="AZ36" s="682">
        <v>18619799</v>
      </c>
      <c r="BA36" s="683"/>
      <c r="BB36" s="683"/>
      <c r="BC36" s="683"/>
      <c r="BD36" s="683"/>
      <c r="BE36" s="683"/>
      <c r="BF36" s="684"/>
      <c r="BG36" s="685" t="s">
        <v>325</v>
      </c>
      <c r="BH36" s="686"/>
      <c r="BI36" s="686"/>
      <c r="BJ36" s="686"/>
      <c r="BK36" s="686"/>
      <c r="BL36" s="686"/>
      <c r="BM36" s="686"/>
      <c r="BN36" s="686"/>
      <c r="BO36" s="686"/>
      <c r="BP36" s="686"/>
      <c r="BQ36" s="686"/>
      <c r="BR36" s="686"/>
      <c r="BS36" s="686"/>
      <c r="BT36" s="686"/>
      <c r="BU36" s="687"/>
      <c r="BV36" s="682">
        <v>1060901</v>
      </c>
      <c r="BW36" s="683"/>
      <c r="BX36" s="683"/>
      <c r="BY36" s="683"/>
      <c r="BZ36" s="683"/>
      <c r="CA36" s="683"/>
      <c r="CB36" s="684"/>
      <c r="CD36" s="632" t="s">
        <v>326</v>
      </c>
      <c r="CE36" s="633"/>
      <c r="CF36" s="633"/>
      <c r="CG36" s="633"/>
      <c r="CH36" s="633"/>
      <c r="CI36" s="633"/>
      <c r="CJ36" s="633"/>
      <c r="CK36" s="633"/>
      <c r="CL36" s="633"/>
      <c r="CM36" s="633"/>
      <c r="CN36" s="633"/>
      <c r="CO36" s="633"/>
      <c r="CP36" s="633"/>
      <c r="CQ36" s="634"/>
      <c r="CR36" s="635">
        <v>16453735</v>
      </c>
      <c r="CS36" s="636"/>
      <c r="CT36" s="636"/>
      <c r="CU36" s="636"/>
      <c r="CV36" s="636"/>
      <c r="CW36" s="636"/>
      <c r="CX36" s="636"/>
      <c r="CY36" s="637"/>
      <c r="CZ36" s="638">
        <v>8.6</v>
      </c>
      <c r="DA36" s="647"/>
      <c r="DB36" s="647"/>
      <c r="DC36" s="648"/>
      <c r="DD36" s="641">
        <v>11291243</v>
      </c>
      <c r="DE36" s="636"/>
      <c r="DF36" s="636"/>
      <c r="DG36" s="636"/>
      <c r="DH36" s="636"/>
      <c r="DI36" s="636"/>
      <c r="DJ36" s="636"/>
      <c r="DK36" s="637"/>
      <c r="DL36" s="641">
        <v>8182227</v>
      </c>
      <c r="DM36" s="636"/>
      <c r="DN36" s="636"/>
      <c r="DO36" s="636"/>
      <c r="DP36" s="636"/>
      <c r="DQ36" s="636"/>
      <c r="DR36" s="636"/>
      <c r="DS36" s="636"/>
      <c r="DT36" s="636"/>
      <c r="DU36" s="636"/>
      <c r="DV36" s="637"/>
      <c r="DW36" s="638">
        <v>9.5</v>
      </c>
      <c r="DX36" s="647"/>
      <c r="DY36" s="647"/>
      <c r="DZ36" s="647"/>
      <c r="EA36" s="647"/>
      <c r="EB36" s="647"/>
      <c r="EC36" s="666"/>
    </row>
    <row r="37" spans="2:133" ht="11.25" customHeight="1" x14ac:dyDescent="0.2">
      <c r="B37" s="632" t="s">
        <v>327</v>
      </c>
      <c r="C37" s="633"/>
      <c r="D37" s="633"/>
      <c r="E37" s="633"/>
      <c r="F37" s="633"/>
      <c r="G37" s="633"/>
      <c r="H37" s="633"/>
      <c r="I37" s="633"/>
      <c r="J37" s="633"/>
      <c r="K37" s="633"/>
      <c r="L37" s="633"/>
      <c r="M37" s="633"/>
      <c r="N37" s="633"/>
      <c r="O37" s="633"/>
      <c r="P37" s="633"/>
      <c r="Q37" s="634"/>
      <c r="R37" s="635">
        <v>5736469</v>
      </c>
      <c r="S37" s="636"/>
      <c r="T37" s="636"/>
      <c r="U37" s="636"/>
      <c r="V37" s="636"/>
      <c r="W37" s="636"/>
      <c r="X37" s="636"/>
      <c r="Y37" s="637"/>
      <c r="Z37" s="661">
        <v>2.9</v>
      </c>
      <c r="AA37" s="661"/>
      <c r="AB37" s="661"/>
      <c r="AC37" s="661"/>
      <c r="AD37" s="662" t="s">
        <v>126</v>
      </c>
      <c r="AE37" s="662"/>
      <c r="AF37" s="662"/>
      <c r="AG37" s="662"/>
      <c r="AH37" s="662"/>
      <c r="AI37" s="662"/>
      <c r="AJ37" s="662"/>
      <c r="AK37" s="662"/>
      <c r="AL37" s="638" t="s">
        <v>126</v>
      </c>
      <c r="AM37" s="639"/>
      <c r="AN37" s="639"/>
      <c r="AO37" s="663"/>
      <c r="AQ37" s="667" t="s">
        <v>328</v>
      </c>
      <c r="AR37" s="668"/>
      <c r="AS37" s="668"/>
      <c r="AT37" s="668"/>
      <c r="AU37" s="668"/>
      <c r="AV37" s="668"/>
      <c r="AW37" s="668"/>
      <c r="AX37" s="668"/>
      <c r="AY37" s="669"/>
      <c r="AZ37" s="635">
        <v>1701910</v>
      </c>
      <c r="BA37" s="636"/>
      <c r="BB37" s="636"/>
      <c r="BC37" s="636"/>
      <c r="BD37" s="645"/>
      <c r="BE37" s="645"/>
      <c r="BF37" s="670"/>
      <c r="BG37" s="632" t="s">
        <v>329</v>
      </c>
      <c r="BH37" s="633"/>
      <c r="BI37" s="633"/>
      <c r="BJ37" s="633"/>
      <c r="BK37" s="633"/>
      <c r="BL37" s="633"/>
      <c r="BM37" s="633"/>
      <c r="BN37" s="633"/>
      <c r="BO37" s="633"/>
      <c r="BP37" s="633"/>
      <c r="BQ37" s="633"/>
      <c r="BR37" s="633"/>
      <c r="BS37" s="633"/>
      <c r="BT37" s="633"/>
      <c r="BU37" s="634"/>
      <c r="BV37" s="635">
        <v>-915879</v>
      </c>
      <c r="BW37" s="636"/>
      <c r="BX37" s="636"/>
      <c r="BY37" s="636"/>
      <c r="BZ37" s="636"/>
      <c r="CA37" s="636"/>
      <c r="CB37" s="671"/>
      <c r="CD37" s="632" t="s">
        <v>330</v>
      </c>
      <c r="CE37" s="633"/>
      <c r="CF37" s="633"/>
      <c r="CG37" s="633"/>
      <c r="CH37" s="633"/>
      <c r="CI37" s="633"/>
      <c r="CJ37" s="633"/>
      <c r="CK37" s="633"/>
      <c r="CL37" s="633"/>
      <c r="CM37" s="633"/>
      <c r="CN37" s="633"/>
      <c r="CO37" s="633"/>
      <c r="CP37" s="633"/>
      <c r="CQ37" s="634"/>
      <c r="CR37" s="635">
        <v>880883</v>
      </c>
      <c r="CS37" s="645"/>
      <c r="CT37" s="645"/>
      <c r="CU37" s="645"/>
      <c r="CV37" s="645"/>
      <c r="CW37" s="645"/>
      <c r="CX37" s="645"/>
      <c r="CY37" s="646"/>
      <c r="CZ37" s="638">
        <v>0.5</v>
      </c>
      <c r="DA37" s="647"/>
      <c r="DB37" s="647"/>
      <c r="DC37" s="648"/>
      <c r="DD37" s="641">
        <v>607804</v>
      </c>
      <c r="DE37" s="645"/>
      <c r="DF37" s="645"/>
      <c r="DG37" s="645"/>
      <c r="DH37" s="645"/>
      <c r="DI37" s="645"/>
      <c r="DJ37" s="645"/>
      <c r="DK37" s="646"/>
      <c r="DL37" s="641">
        <v>597343</v>
      </c>
      <c r="DM37" s="645"/>
      <c r="DN37" s="645"/>
      <c r="DO37" s="645"/>
      <c r="DP37" s="645"/>
      <c r="DQ37" s="645"/>
      <c r="DR37" s="645"/>
      <c r="DS37" s="645"/>
      <c r="DT37" s="645"/>
      <c r="DU37" s="645"/>
      <c r="DV37" s="646"/>
      <c r="DW37" s="638">
        <v>0.7</v>
      </c>
      <c r="DX37" s="647"/>
      <c r="DY37" s="647"/>
      <c r="DZ37" s="647"/>
      <c r="EA37" s="647"/>
      <c r="EB37" s="647"/>
      <c r="EC37" s="666"/>
    </row>
    <row r="38" spans="2:133" ht="11.25" customHeight="1" x14ac:dyDescent="0.2">
      <c r="B38" s="632" t="s">
        <v>331</v>
      </c>
      <c r="C38" s="633"/>
      <c r="D38" s="633"/>
      <c r="E38" s="633"/>
      <c r="F38" s="633"/>
      <c r="G38" s="633"/>
      <c r="H38" s="633"/>
      <c r="I38" s="633"/>
      <c r="J38" s="633"/>
      <c r="K38" s="633"/>
      <c r="L38" s="633"/>
      <c r="M38" s="633"/>
      <c r="N38" s="633"/>
      <c r="O38" s="633"/>
      <c r="P38" s="633"/>
      <c r="Q38" s="634"/>
      <c r="R38" s="635">
        <v>5944006</v>
      </c>
      <c r="S38" s="636"/>
      <c r="T38" s="636"/>
      <c r="U38" s="636"/>
      <c r="V38" s="636"/>
      <c r="W38" s="636"/>
      <c r="X38" s="636"/>
      <c r="Y38" s="637"/>
      <c r="Z38" s="661">
        <v>3</v>
      </c>
      <c r="AA38" s="661"/>
      <c r="AB38" s="661"/>
      <c r="AC38" s="661"/>
      <c r="AD38" s="662" t="s">
        <v>126</v>
      </c>
      <c r="AE38" s="662"/>
      <c r="AF38" s="662"/>
      <c r="AG38" s="662"/>
      <c r="AH38" s="662"/>
      <c r="AI38" s="662"/>
      <c r="AJ38" s="662"/>
      <c r="AK38" s="662"/>
      <c r="AL38" s="638" t="s">
        <v>126</v>
      </c>
      <c r="AM38" s="639"/>
      <c r="AN38" s="639"/>
      <c r="AO38" s="663"/>
      <c r="AQ38" s="667" t="s">
        <v>332</v>
      </c>
      <c r="AR38" s="668"/>
      <c r="AS38" s="668"/>
      <c r="AT38" s="668"/>
      <c r="AU38" s="668"/>
      <c r="AV38" s="668"/>
      <c r="AW38" s="668"/>
      <c r="AX38" s="668"/>
      <c r="AY38" s="669"/>
      <c r="AZ38" s="635">
        <v>1062000</v>
      </c>
      <c r="BA38" s="636"/>
      <c r="BB38" s="636"/>
      <c r="BC38" s="636"/>
      <c r="BD38" s="645"/>
      <c r="BE38" s="645"/>
      <c r="BF38" s="670"/>
      <c r="BG38" s="632" t="s">
        <v>333</v>
      </c>
      <c r="BH38" s="633"/>
      <c r="BI38" s="633"/>
      <c r="BJ38" s="633"/>
      <c r="BK38" s="633"/>
      <c r="BL38" s="633"/>
      <c r="BM38" s="633"/>
      <c r="BN38" s="633"/>
      <c r="BO38" s="633"/>
      <c r="BP38" s="633"/>
      <c r="BQ38" s="633"/>
      <c r="BR38" s="633"/>
      <c r="BS38" s="633"/>
      <c r="BT38" s="633"/>
      <c r="BU38" s="634"/>
      <c r="BV38" s="635">
        <v>57070</v>
      </c>
      <c r="BW38" s="636"/>
      <c r="BX38" s="636"/>
      <c r="BY38" s="636"/>
      <c r="BZ38" s="636"/>
      <c r="CA38" s="636"/>
      <c r="CB38" s="671"/>
      <c r="CD38" s="632" t="s">
        <v>334</v>
      </c>
      <c r="CE38" s="633"/>
      <c r="CF38" s="633"/>
      <c r="CG38" s="633"/>
      <c r="CH38" s="633"/>
      <c r="CI38" s="633"/>
      <c r="CJ38" s="633"/>
      <c r="CK38" s="633"/>
      <c r="CL38" s="633"/>
      <c r="CM38" s="633"/>
      <c r="CN38" s="633"/>
      <c r="CO38" s="633"/>
      <c r="CP38" s="633"/>
      <c r="CQ38" s="634"/>
      <c r="CR38" s="635">
        <v>15855889</v>
      </c>
      <c r="CS38" s="636"/>
      <c r="CT38" s="636"/>
      <c r="CU38" s="636"/>
      <c r="CV38" s="636"/>
      <c r="CW38" s="636"/>
      <c r="CX38" s="636"/>
      <c r="CY38" s="637"/>
      <c r="CZ38" s="638">
        <v>8.3000000000000007</v>
      </c>
      <c r="DA38" s="647"/>
      <c r="DB38" s="647"/>
      <c r="DC38" s="648"/>
      <c r="DD38" s="641">
        <v>13692463</v>
      </c>
      <c r="DE38" s="636"/>
      <c r="DF38" s="636"/>
      <c r="DG38" s="636"/>
      <c r="DH38" s="636"/>
      <c r="DI38" s="636"/>
      <c r="DJ38" s="636"/>
      <c r="DK38" s="637"/>
      <c r="DL38" s="641">
        <v>10929156</v>
      </c>
      <c r="DM38" s="636"/>
      <c r="DN38" s="636"/>
      <c r="DO38" s="636"/>
      <c r="DP38" s="636"/>
      <c r="DQ38" s="636"/>
      <c r="DR38" s="636"/>
      <c r="DS38" s="636"/>
      <c r="DT38" s="636"/>
      <c r="DU38" s="636"/>
      <c r="DV38" s="637"/>
      <c r="DW38" s="638">
        <v>12.7</v>
      </c>
      <c r="DX38" s="647"/>
      <c r="DY38" s="647"/>
      <c r="DZ38" s="647"/>
      <c r="EA38" s="647"/>
      <c r="EB38" s="647"/>
      <c r="EC38" s="666"/>
    </row>
    <row r="39" spans="2:133" ht="11.25" customHeight="1" x14ac:dyDescent="0.2">
      <c r="B39" s="632" t="s">
        <v>335</v>
      </c>
      <c r="C39" s="633"/>
      <c r="D39" s="633"/>
      <c r="E39" s="633"/>
      <c r="F39" s="633"/>
      <c r="G39" s="633"/>
      <c r="H39" s="633"/>
      <c r="I39" s="633"/>
      <c r="J39" s="633"/>
      <c r="K39" s="633"/>
      <c r="L39" s="633"/>
      <c r="M39" s="633"/>
      <c r="N39" s="633"/>
      <c r="O39" s="633"/>
      <c r="P39" s="633"/>
      <c r="Q39" s="634"/>
      <c r="R39" s="635">
        <v>3086786</v>
      </c>
      <c r="S39" s="636"/>
      <c r="T39" s="636"/>
      <c r="U39" s="636"/>
      <c r="V39" s="636"/>
      <c r="W39" s="636"/>
      <c r="X39" s="636"/>
      <c r="Y39" s="637"/>
      <c r="Z39" s="661">
        <v>1.5</v>
      </c>
      <c r="AA39" s="661"/>
      <c r="AB39" s="661"/>
      <c r="AC39" s="661"/>
      <c r="AD39" s="662">
        <v>47340</v>
      </c>
      <c r="AE39" s="662"/>
      <c r="AF39" s="662"/>
      <c r="AG39" s="662"/>
      <c r="AH39" s="662"/>
      <c r="AI39" s="662"/>
      <c r="AJ39" s="662"/>
      <c r="AK39" s="662"/>
      <c r="AL39" s="638">
        <v>0.1</v>
      </c>
      <c r="AM39" s="639"/>
      <c r="AN39" s="639"/>
      <c r="AO39" s="663"/>
      <c r="AQ39" s="667" t="s">
        <v>336</v>
      </c>
      <c r="AR39" s="668"/>
      <c r="AS39" s="668"/>
      <c r="AT39" s="668"/>
      <c r="AU39" s="668"/>
      <c r="AV39" s="668"/>
      <c r="AW39" s="668"/>
      <c r="AX39" s="668"/>
      <c r="AY39" s="669"/>
      <c r="AZ39" s="635">
        <v>6888</v>
      </c>
      <c r="BA39" s="636"/>
      <c r="BB39" s="636"/>
      <c r="BC39" s="636"/>
      <c r="BD39" s="645"/>
      <c r="BE39" s="645"/>
      <c r="BF39" s="670"/>
      <c r="BG39" s="632" t="s">
        <v>337</v>
      </c>
      <c r="BH39" s="633"/>
      <c r="BI39" s="633"/>
      <c r="BJ39" s="633"/>
      <c r="BK39" s="633"/>
      <c r="BL39" s="633"/>
      <c r="BM39" s="633"/>
      <c r="BN39" s="633"/>
      <c r="BO39" s="633"/>
      <c r="BP39" s="633"/>
      <c r="BQ39" s="633"/>
      <c r="BR39" s="633"/>
      <c r="BS39" s="633"/>
      <c r="BT39" s="633"/>
      <c r="BU39" s="634"/>
      <c r="BV39" s="635">
        <v>85015</v>
      </c>
      <c r="BW39" s="636"/>
      <c r="BX39" s="636"/>
      <c r="BY39" s="636"/>
      <c r="BZ39" s="636"/>
      <c r="CA39" s="636"/>
      <c r="CB39" s="671"/>
      <c r="CD39" s="632" t="s">
        <v>338</v>
      </c>
      <c r="CE39" s="633"/>
      <c r="CF39" s="633"/>
      <c r="CG39" s="633"/>
      <c r="CH39" s="633"/>
      <c r="CI39" s="633"/>
      <c r="CJ39" s="633"/>
      <c r="CK39" s="633"/>
      <c r="CL39" s="633"/>
      <c r="CM39" s="633"/>
      <c r="CN39" s="633"/>
      <c r="CO39" s="633"/>
      <c r="CP39" s="633"/>
      <c r="CQ39" s="634"/>
      <c r="CR39" s="635">
        <v>6188290</v>
      </c>
      <c r="CS39" s="645"/>
      <c r="CT39" s="645"/>
      <c r="CU39" s="645"/>
      <c r="CV39" s="645"/>
      <c r="CW39" s="645"/>
      <c r="CX39" s="645"/>
      <c r="CY39" s="646"/>
      <c r="CZ39" s="638">
        <v>3.2</v>
      </c>
      <c r="DA39" s="647"/>
      <c r="DB39" s="647"/>
      <c r="DC39" s="648"/>
      <c r="DD39" s="641">
        <v>5369059</v>
      </c>
      <c r="DE39" s="645"/>
      <c r="DF39" s="645"/>
      <c r="DG39" s="645"/>
      <c r="DH39" s="645"/>
      <c r="DI39" s="645"/>
      <c r="DJ39" s="645"/>
      <c r="DK39" s="646"/>
      <c r="DL39" s="641" t="s">
        <v>126</v>
      </c>
      <c r="DM39" s="645"/>
      <c r="DN39" s="645"/>
      <c r="DO39" s="645"/>
      <c r="DP39" s="645"/>
      <c r="DQ39" s="645"/>
      <c r="DR39" s="645"/>
      <c r="DS39" s="645"/>
      <c r="DT39" s="645"/>
      <c r="DU39" s="645"/>
      <c r="DV39" s="646"/>
      <c r="DW39" s="638" t="s">
        <v>126</v>
      </c>
      <c r="DX39" s="647"/>
      <c r="DY39" s="647"/>
      <c r="DZ39" s="647"/>
      <c r="EA39" s="647"/>
      <c r="EB39" s="647"/>
      <c r="EC39" s="666"/>
    </row>
    <row r="40" spans="2:133" ht="11.25" customHeight="1" x14ac:dyDescent="0.2">
      <c r="B40" s="632" t="s">
        <v>339</v>
      </c>
      <c r="C40" s="633"/>
      <c r="D40" s="633"/>
      <c r="E40" s="633"/>
      <c r="F40" s="633"/>
      <c r="G40" s="633"/>
      <c r="H40" s="633"/>
      <c r="I40" s="633"/>
      <c r="J40" s="633"/>
      <c r="K40" s="633"/>
      <c r="L40" s="633"/>
      <c r="M40" s="633"/>
      <c r="N40" s="633"/>
      <c r="O40" s="633"/>
      <c r="P40" s="633"/>
      <c r="Q40" s="634"/>
      <c r="R40" s="635">
        <v>13161050</v>
      </c>
      <c r="S40" s="636"/>
      <c r="T40" s="636"/>
      <c r="U40" s="636"/>
      <c r="V40" s="636"/>
      <c r="W40" s="636"/>
      <c r="X40" s="636"/>
      <c r="Y40" s="637"/>
      <c r="Z40" s="661">
        <v>6.6</v>
      </c>
      <c r="AA40" s="661"/>
      <c r="AB40" s="661"/>
      <c r="AC40" s="661"/>
      <c r="AD40" s="662" t="s">
        <v>126</v>
      </c>
      <c r="AE40" s="662"/>
      <c r="AF40" s="662"/>
      <c r="AG40" s="662"/>
      <c r="AH40" s="662"/>
      <c r="AI40" s="662"/>
      <c r="AJ40" s="662"/>
      <c r="AK40" s="662"/>
      <c r="AL40" s="638" t="s">
        <v>126</v>
      </c>
      <c r="AM40" s="639"/>
      <c r="AN40" s="639"/>
      <c r="AO40" s="663"/>
      <c r="AQ40" s="667" t="s">
        <v>340</v>
      </c>
      <c r="AR40" s="668"/>
      <c r="AS40" s="668"/>
      <c r="AT40" s="668"/>
      <c r="AU40" s="668"/>
      <c r="AV40" s="668"/>
      <c r="AW40" s="668"/>
      <c r="AX40" s="668"/>
      <c r="AY40" s="669"/>
      <c r="AZ40" s="635" t="s">
        <v>126</v>
      </c>
      <c r="BA40" s="636"/>
      <c r="BB40" s="636"/>
      <c r="BC40" s="636"/>
      <c r="BD40" s="645"/>
      <c r="BE40" s="645"/>
      <c r="BF40" s="670"/>
      <c r="BG40" s="672" t="s">
        <v>341</v>
      </c>
      <c r="BH40" s="673"/>
      <c r="BI40" s="673"/>
      <c r="BJ40" s="673"/>
      <c r="BK40" s="673"/>
      <c r="BL40" s="211"/>
      <c r="BM40" s="633" t="s">
        <v>342</v>
      </c>
      <c r="BN40" s="633"/>
      <c r="BO40" s="633"/>
      <c r="BP40" s="633"/>
      <c r="BQ40" s="633"/>
      <c r="BR40" s="633"/>
      <c r="BS40" s="633"/>
      <c r="BT40" s="633"/>
      <c r="BU40" s="634"/>
      <c r="BV40" s="635">
        <v>100</v>
      </c>
      <c r="BW40" s="636"/>
      <c r="BX40" s="636"/>
      <c r="BY40" s="636"/>
      <c r="BZ40" s="636"/>
      <c r="CA40" s="636"/>
      <c r="CB40" s="671"/>
      <c r="CD40" s="632" t="s">
        <v>343</v>
      </c>
      <c r="CE40" s="633"/>
      <c r="CF40" s="633"/>
      <c r="CG40" s="633"/>
      <c r="CH40" s="633"/>
      <c r="CI40" s="633"/>
      <c r="CJ40" s="633"/>
      <c r="CK40" s="633"/>
      <c r="CL40" s="633"/>
      <c r="CM40" s="633"/>
      <c r="CN40" s="633"/>
      <c r="CO40" s="633"/>
      <c r="CP40" s="633"/>
      <c r="CQ40" s="634"/>
      <c r="CR40" s="635" t="s">
        <v>126</v>
      </c>
      <c r="CS40" s="636"/>
      <c r="CT40" s="636"/>
      <c r="CU40" s="636"/>
      <c r="CV40" s="636"/>
      <c r="CW40" s="636"/>
      <c r="CX40" s="636"/>
      <c r="CY40" s="637"/>
      <c r="CZ40" s="638" t="s">
        <v>126</v>
      </c>
      <c r="DA40" s="647"/>
      <c r="DB40" s="647"/>
      <c r="DC40" s="648"/>
      <c r="DD40" s="641" t="s">
        <v>126</v>
      </c>
      <c r="DE40" s="636"/>
      <c r="DF40" s="636"/>
      <c r="DG40" s="636"/>
      <c r="DH40" s="636"/>
      <c r="DI40" s="636"/>
      <c r="DJ40" s="636"/>
      <c r="DK40" s="637"/>
      <c r="DL40" s="641" t="s">
        <v>126</v>
      </c>
      <c r="DM40" s="636"/>
      <c r="DN40" s="636"/>
      <c r="DO40" s="636"/>
      <c r="DP40" s="636"/>
      <c r="DQ40" s="636"/>
      <c r="DR40" s="636"/>
      <c r="DS40" s="636"/>
      <c r="DT40" s="636"/>
      <c r="DU40" s="636"/>
      <c r="DV40" s="637"/>
      <c r="DW40" s="638" t="s">
        <v>126</v>
      </c>
      <c r="DX40" s="647"/>
      <c r="DY40" s="647"/>
      <c r="DZ40" s="647"/>
      <c r="EA40" s="647"/>
      <c r="EB40" s="647"/>
      <c r="EC40" s="666"/>
    </row>
    <row r="41" spans="2:133" ht="11.25" customHeight="1" x14ac:dyDescent="0.2">
      <c r="B41" s="632" t="s">
        <v>344</v>
      </c>
      <c r="C41" s="633"/>
      <c r="D41" s="633"/>
      <c r="E41" s="633"/>
      <c r="F41" s="633"/>
      <c r="G41" s="633"/>
      <c r="H41" s="633"/>
      <c r="I41" s="633"/>
      <c r="J41" s="633"/>
      <c r="K41" s="633"/>
      <c r="L41" s="633"/>
      <c r="M41" s="633"/>
      <c r="N41" s="633"/>
      <c r="O41" s="633"/>
      <c r="P41" s="633"/>
      <c r="Q41" s="634"/>
      <c r="R41" s="635" t="s">
        <v>126</v>
      </c>
      <c r="S41" s="636"/>
      <c r="T41" s="636"/>
      <c r="U41" s="636"/>
      <c r="V41" s="636"/>
      <c r="W41" s="636"/>
      <c r="X41" s="636"/>
      <c r="Y41" s="637"/>
      <c r="Z41" s="661" t="s">
        <v>126</v>
      </c>
      <c r="AA41" s="661"/>
      <c r="AB41" s="661"/>
      <c r="AC41" s="661"/>
      <c r="AD41" s="662" t="s">
        <v>126</v>
      </c>
      <c r="AE41" s="662"/>
      <c r="AF41" s="662"/>
      <c r="AG41" s="662"/>
      <c r="AH41" s="662"/>
      <c r="AI41" s="662"/>
      <c r="AJ41" s="662"/>
      <c r="AK41" s="662"/>
      <c r="AL41" s="638" t="s">
        <v>126</v>
      </c>
      <c r="AM41" s="639"/>
      <c r="AN41" s="639"/>
      <c r="AO41" s="663"/>
      <c r="AQ41" s="667" t="s">
        <v>345</v>
      </c>
      <c r="AR41" s="668"/>
      <c r="AS41" s="668"/>
      <c r="AT41" s="668"/>
      <c r="AU41" s="668"/>
      <c r="AV41" s="668"/>
      <c r="AW41" s="668"/>
      <c r="AX41" s="668"/>
      <c r="AY41" s="669"/>
      <c r="AZ41" s="635">
        <v>4742334</v>
      </c>
      <c r="BA41" s="636"/>
      <c r="BB41" s="636"/>
      <c r="BC41" s="636"/>
      <c r="BD41" s="645"/>
      <c r="BE41" s="645"/>
      <c r="BF41" s="670"/>
      <c r="BG41" s="672"/>
      <c r="BH41" s="673"/>
      <c r="BI41" s="673"/>
      <c r="BJ41" s="673"/>
      <c r="BK41" s="673"/>
      <c r="BL41" s="211"/>
      <c r="BM41" s="633" t="s">
        <v>346</v>
      </c>
      <c r="BN41" s="633"/>
      <c r="BO41" s="633"/>
      <c r="BP41" s="633"/>
      <c r="BQ41" s="633"/>
      <c r="BR41" s="633"/>
      <c r="BS41" s="633"/>
      <c r="BT41" s="633"/>
      <c r="BU41" s="634"/>
      <c r="BV41" s="635" t="s">
        <v>126</v>
      </c>
      <c r="BW41" s="636"/>
      <c r="BX41" s="636"/>
      <c r="BY41" s="636"/>
      <c r="BZ41" s="636"/>
      <c r="CA41" s="636"/>
      <c r="CB41" s="671"/>
      <c r="CD41" s="632" t="s">
        <v>347</v>
      </c>
      <c r="CE41" s="633"/>
      <c r="CF41" s="633"/>
      <c r="CG41" s="633"/>
      <c r="CH41" s="633"/>
      <c r="CI41" s="633"/>
      <c r="CJ41" s="633"/>
      <c r="CK41" s="633"/>
      <c r="CL41" s="633"/>
      <c r="CM41" s="633"/>
      <c r="CN41" s="633"/>
      <c r="CO41" s="633"/>
      <c r="CP41" s="633"/>
      <c r="CQ41" s="634"/>
      <c r="CR41" s="635" t="s">
        <v>126</v>
      </c>
      <c r="CS41" s="645"/>
      <c r="CT41" s="645"/>
      <c r="CU41" s="645"/>
      <c r="CV41" s="645"/>
      <c r="CW41" s="645"/>
      <c r="CX41" s="645"/>
      <c r="CY41" s="646"/>
      <c r="CZ41" s="638" t="s">
        <v>126</v>
      </c>
      <c r="DA41" s="647"/>
      <c r="DB41" s="647"/>
      <c r="DC41" s="648"/>
      <c r="DD41" s="641" t="s">
        <v>126</v>
      </c>
      <c r="DE41" s="645"/>
      <c r="DF41" s="645"/>
      <c r="DG41" s="645"/>
      <c r="DH41" s="645"/>
      <c r="DI41" s="645"/>
      <c r="DJ41" s="645"/>
      <c r="DK41" s="646"/>
      <c r="DL41" s="642"/>
      <c r="DM41" s="643"/>
      <c r="DN41" s="643"/>
      <c r="DO41" s="643"/>
      <c r="DP41" s="643"/>
      <c r="DQ41" s="643"/>
      <c r="DR41" s="643"/>
      <c r="DS41" s="643"/>
      <c r="DT41" s="643"/>
      <c r="DU41" s="643"/>
      <c r="DV41" s="644"/>
      <c r="DW41" s="628"/>
      <c r="DX41" s="629"/>
      <c r="DY41" s="629"/>
      <c r="DZ41" s="629"/>
      <c r="EA41" s="629"/>
      <c r="EB41" s="629"/>
      <c r="EC41" s="630"/>
    </row>
    <row r="42" spans="2:133" ht="11.25" customHeight="1" x14ac:dyDescent="0.2">
      <c r="B42" s="632" t="s">
        <v>348</v>
      </c>
      <c r="C42" s="633"/>
      <c r="D42" s="633"/>
      <c r="E42" s="633"/>
      <c r="F42" s="633"/>
      <c r="G42" s="633"/>
      <c r="H42" s="633"/>
      <c r="I42" s="633"/>
      <c r="J42" s="633"/>
      <c r="K42" s="633"/>
      <c r="L42" s="633"/>
      <c r="M42" s="633"/>
      <c r="N42" s="633"/>
      <c r="O42" s="633"/>
      <c r="P42" s="633"/>
      <c r="Q42" s="634"/>
      <c r="R42" s="635" t="s">
        <v>126</v>
      </c>
      <c r="S42" s="636"/>
      <c r="T42" s="636"/>
      <c r="U42" s="636"/>
      <c r="V42" s="636"/>
      <c r="W42" s="636"/>
      <c r="X42" s="636"/>
      <c r="Y42" s="637"/>
      <c r="Z42" s="661" t="s">
        <v>126</v>
      </c>
      <c r="AA42" s="661"/>
      <c r="AB42" s="661"/>
      <c r="AC42" s="661"/>
      <c r="AD42" s="662" t="s">
        <v>126</v>
      </c>
      <c r="AE42" s="662"/>
      <c r="AF42" s="662"/>
      <c r="AG42" s="662"/>
      <c r="AH42" s="662"/>
      <c r="AI42" s="662"/>
      <c r="AJ42" s="662"/>
      <c r="AK42" s="662"/>
      <c r="AL42" s="638" t="s">
        <v>126</v>
      </c>
      <c r="AM42" s="639"/>
      <c r="AN42" s="639"/>
      <c r="AO42" s="663"/>
      <c r="AQ42" s="676" t="s">
        <v>349</v>
      </c>
      <c r="AR42" s="677"/>
      <c r="AS42" s="677"/>
      <c r="AT42" s="677"/>
      <c r="AU42" s="677"/>
      <c r="AV42" s="677"/>
      <c r="AW42" s="677"/>
      <c r="AX42" s="677"/>
      <c r="AY42" s="678"/>
      <c r="AZ42" s="615">
        <v>11106667</v>
      </c>
      <c r="BA42" s="649"/>
      <c r="BB42" s="649"/>
      <c r="BC42" s="649"/>
      <c r="BD42" s="616"/>
      <c r="BE42" s="616"/>
      <c r="BF42" s="664"/>
      <c r="BG42" s="674"/>
      <c r="BH42" s="675"/>
      <c r="BI42" s="675"/>
      <c r="BJ42" s="675"/>
      <c r="BK42" s="675"/>
      <c r="BL42" s="212"/>
      <c r="BM42" s="613" t="s">
        <v>350</v>
      </c>
      <c r="BN42" s="613"/>
      <c r="BO42" s="613"/>
      <c r="BP42" s="613"/>
      <c r="BQ42" s="613"/>
      <c r="BR42" s="613"/>
      <c r="BS42" s="613"/>
      <c r="BT42" s="613"/>
      <c r="BU42" s="614"/>
      <c r="BV42" s="615">
        <v>323</v>
      </c>
      <c r="BW42" s="649"/>
      <c r="BX42" s="649"/>
      <c r="BY42" s="649"/>
      <c r="BZ42" s="649"/>
      <c r="CA42" s="649"/>
      <c r="CB42" s="665"/>
      <c r="CD42" s="632" t="s">
        <v>351</v>
      </c>
      <c r="CE42" s="633"/>
      <c r="CF42" s="633"/>
      <c r="CG42" s="633"/>
      <c r="CH42" s="633"/>
      <c r="CI42" s="633"/>
      <c r="CJ42" s="633"/>
      <c r="CK42" s="633"/>
      <c r="CL42" s="633"/>
      <c r="CM42" s="633"/>
      <c r="CN42" s="633"/>
      <c r="CO42" s="633"/>
      <c r="CP42" s="633"/>
      <c r="CQ42" s="634"/>
      <c r="CR42" s="635">
        <v>31348668</v>
      </c>
      <c r="CS42" s="645"/>
      <c r="CT42" s="645"/>
      <c r="CU42" s="645"/>
      <c r="CV42" s="645"/>
      <c r="CW42" s="645"/>
      <c r="CX42" s="645"/>
      <c r="CY42" s="646"/>
      <c r="CZ42" s="638">
        <v>16.399999999999999</v>
      </c>
      <c r="DA42" s="647"/>
      <c r="DB42" s="647"/>
      <c r="DC42" s="648"/>
      <c r="DD42" s="641">
        <v>8739368</v>
      </c>
      <c r="DE42" s="645"/>
      <c r="DF42" s="645"/>
      <c r="DG42" s="645"/>
      <c r="DH42" s="645"/>
      <c r="DI42" s="645"/>
      <c r="DJ42" s="645"/>
      <c r="DK42" s="646"/>
      <c r="DL42" s="642"/>
      <c r="DM42" s="643"/>
      <c r="DN42" s="643"/>
      <c r="DO42" s="643"/>
      <c r="DP42" s="643"/>
      <c r="DQ42" s="643"/>
      <c r="DR42" s="643"/>
      <c r="DS42" s="643"/>
      <c r="DT42" s="643"/>
      <c r="DU42" s="643"/>
      <c r="DV42" s="644"/>
      <c r="DW42" s="628"/>
      <c r="DX42" s="629"/>
      <c r="DY42" s="629"/>
      <c r="DZ42" s="629"/>
      <c r="EA42" s="629"/>
      <c r="EB42" s="629"/>
      <c r="EC42" s="630"/>
    </row>
    <row r="43" spans="2:133" ht="11.25" customHeight="1" x14ac:dyDescent="0.2">
      <c r="B43" s="632" t="s">
        <v>352</v>
      </c>
      <c r="C43" s="633"/>
      <c r="D43" s="633"/>
      <c r="E43" s="633"/>
      <c r="F43" s="633"/>
      <c r="G43" s="633"/>
      <c r="H43" s="633"/>
      <c r="I43" s="633"/>
      <c r="J43" s="633"/>
      <c r="K43" s="633"/>
      <c r="L43" s="633"/>
      <c r="M43" s="633"/>
      <c r="N43" s="633"/>
      <c r="O43" s="633"/>
      <c r="P43" s="633"/>
      <c r="Q43" s="634"/>
      <c r="R43" s="635">
        <v>3543000</v>
      </c>
      <c r="S43" s="636"/>
      <c r="T43" s="636"/>
      <c r="U43" s="636"/>
      <c r="V43" s="636"/>
      <c r="W43" s="636"/>
      <c r="X43" s="636"/>
      <c r="Y43" s="637"/>
      <c r="Z43" s="661">
        <v>1.8</v>
      </c>
      <c r="AA43" s="661"/>
      <c r="AB43" s="661"/>
      <c r="AC43" s="661"/>
      <c r="AD43" s="662" t="s">
        <v>126</v>
      </c>
      <c r="AE43" s="662"/>
      <c r="AF43" s="662"/>
      <c r="AG43" s="662"/>
      <c r="AH43" s="662"/>
      <c r="AI43" s="662"/>
      <c r="AJ43" s="662"/>
      <c r="AK43" s="662"/>
      <c r="AL43" s="638" t="s">
        <v>126</v>
      </c>
      <c r="AM43" s="639"/>
      <c r="AN43" s="639"/>
      <c r="AO43" s="663"/>
      <c r="CD43" s="632" t="s">
        <v>353</v>
      </c>
      <c r="CE43" s="633"/>
      <c r="CF43" s="633"/>
      <c r="CG43" s="633"/>
      <c r="CH43" s="633"/>
      <c r="CI43" s="633"/>
      <c r="CJ43" s="633"/>
      <c r="CK43" s="633"/>
      <c r="CL43" s="633"/>
      <c r="CM43" s="633"/>
      <c r="CN43" s="633"/>
      <c r="CO43" s="633"/>
      <c r="CP43" s="633"/>
      <c r="CQ43" s="634"/>
      <c r="CR43" s="635">
        <v>631343</v>
      </c>
      <c r="CS43" s="645"/>
      <c r="CT43" s="645"/>
      <c r="CU43" s="645"/>
      <c r="CV43" s="645"/>
      <c r="CW43" s="645"/>
      <c r="CX43" s="645"/>
      <c r="CY43" s="646"/>
      <c r="CZ43" s="638">
        <v>0.3</v>
      </c>
      <c r="DA43" s="647"/>
      <c r="DB43" s="647"/>
      <c r="DC43" s="648"/>
      <c r="DD43" s="641">
        <v>628546</v>
      </c>
      <c r="DE43" s="645"/>
      <c r="DF43" s="645"/>
      <c r="DG43" s="645"/>
      <c r="DH43" s="645"/>
      <c r="DI43" s="645"/>
      <c r="DJ43" s="645"/>
      <c r="DK43" s="646"/>
      <c r="DL43" s="642"/>
      <c r="DM43" s="643"/>
      <c r="DN43" s="643"/>
      <c r="DO43" s="643"/>
      <c r="DP43" s="643"/>
      <c r="DQ43" s="643"/>
      <c r="DR43" s="643"/>
      <c r="DS43" s="643"/>
      <c r="DT43" s="643"/>
      <c r="DU43" s="643"/>
      <c r="DV43" s="644"/>
      <c r="DW43" s="628"/>
      <c r="DX43" s="629"/>
      <c r="DY43" s="629"/>
      <c r="DZ43" s="629"/>
      <c r="EA43" s="629"/>
      <c r="EB43" s="629"/>
      <c r="EC43" s="630"/>
    </row>
    <row r="44" spans="2:133" ht="11.25" customHeight="1" x14ac:dyDescent="0.2">
      <c r="B44" s="612" t="s">
        <v>354</v>
      </c>
      <c r="C44" s="613"/>
      <c r="D44" s="613"/>
      <c r="E44" s="613"/>
      <c r="F44" s="613"/>
      <c r="G44" s="613"/>
      <c r="H44" s="613"/>
      <c r="I44" s="613"/>
      <c r="J44" s="613"/>
      <c r="K44" s="613"/>
      <c r="L44" s="613"/>
      <c r="M44" s="613"/>
      <c r="N44" s="613"/>
      <c r="O44" s="613"/>
      <c r="P44" s="613"/>
      <c r="Q44" s="614"/>
      <c r="R44" s="615">
        <v>200807500</v>
      </c>
      <c r="S44" s="649"/>
      <c r="T44" s="649"/>
      <c r="U44" s="649"/>
      <c r="V44" s="649"/>
      <c r="W44" s="649"/>
      <c r="X44" s="649"/>
      <c r="Y44" s="650"/>
      <c r="Z44" s="651">
        <v>100</v>
      </c>
      <c r="AA44" s="651"/>
      <c r="AB44" s="651"/>
      <c r="AC44" s="651"/>
      <c r="AD44" s="652">
        <v>82716859</v>
      </c>
      <c r="AE44" s="652"/>
      <c r="AF44" s="652"/>
      <c r="AG44" s="652"/>
      <c r="AH44" s="652"/>
      <c r="AI44" s="652"/>
      <c r="AJ44" s="652"/>
      <c r="AK44" s="652"/>
      <c r="AL44" s="618">
        <v>100</v>
      </c>
      <c r="AM44" s="653"/>
      <c r="AN44" s="653"/>
      <c r="AO44" s="654"/>
      <c r="CD44" s="655" t="s">
        <v>301</v>
      </c>
      <c r="CE44" s="656"/>
      <c r="CF44" s="632" t="s">
        <v>355</v>
      </c>
      <c r="CG44" s="633"/>
      <c r="CH44" s="633"/>
      <c r="CI44" s="633"/>
      <c r="CJ44" s="633"/>
      <c r="CK44" s="633"/>
      <c r="CL44" s="633"/>
      <c r="CM44" s="633"/>
      <c r="CN44" s="633"/>
      <c r="CO44" s="633"/>
      <c r="CP44" s="633"/>
      <c r="CQ44" s="634"/>
      <c r="CR44" s="635">
        <v>31348668</v>
      </c>
      <c r="CS44" s="636"/>
      <c r="CT44" s="636"/>
      <c r="CU44" s="636"/>
      <c r="CV44" s="636"/>
      <c r="CW44" s="636"/>
      <c r="CX44" s="636"/>
      <c r="CY44" s="637"/>
      <c r="CZ44" s="638">
        <v>16.399999999999999</v>
      </c>
      <c r="DA44" s="639"/>
      <c r="DB44" s="639"/>
      <c r="DC44" s="640"/>
      <c r="DD44" s="641">
        <v>8739368</v>
      </c>
      <c r="DE44" s="636"/>
      <c r="DF44" s="636"/>
      <c r="DG44" s="636"/>
      <c r="DH44" s="636"/>
      <c r="DI44" s="636"/>
      <c r="DJ44" s="636"/>
      <c r="DK44" s="637"/>
      <c r="DL44" s="642"/>
      <c r="DM44" s="643"/>
      <c r="DN44" s="643"/>
      <c r="DO44" s="643"/>
      <c r="DP44" s="643"/>
      <c r="DQ44" s="643"/>
      <c r="DR44" s="643"/>
      <c r="DS44" s="643"/>
      <c r="DT44" s="643"/>
      <c r="DU44" s="643"/>
      <c r="DV44" s="644"/>
      <c r="DW44" s="628"/>
      <c r="DX44" s="629"/>
      <c r="DY44" s="629"/>
      <c r="DZ44" s="629"/>
      <c r="EA44" s="629"/>
      <c r="EB44" s="629"/>
      <c r="EC44" s="630"/>
    </row>
    <row r="45" spans="2:133" ht="11.25" customHeight="1" x14ac:dyDescent="0.2">
      <c r="CD45" s="657"/>
      <c r="CE45" s="658"/>
      <c r="CF45" s="632" t="s">
        <v>356</v>
      </c>
      <c r="CG45" s="633"/>
      <c r="CH45" s="633"/>
      <c r="CI45" s="633"/>
      <c r="CJ45" s="633"/>
      <c r="CK45" s="633"/>
      <c r="CL45" s="633"/>
      <c r="CM45" s="633"/>
      <c r="CN45" s="633"/>
      <c r="CO45" s="633"/>
      <c r="CP45" s="633"/>
      <c r="CQ45" s="634"/>
      <c r="CR45" s="635">
        <v>15104466</v>
      </c>
      <c r="CS45" s="645"/>
      <c r="CT45" s="645"/>
      <c r="CU45" s="645"/>
      <c r="CV45" s="645"/>
      <c r="CW45" s="645"/>
      <c r="CX45" s="645"/>
      <c r="CY45" s="646"/>
      <c r="CZ45" s="638">
        <v>7.9</v>
      </c>
      <c r="DA45" s="647"/>
      <c r="DB45" s="647"/>
      <c r="DC45" s="648"/>
      <c r="DD45" s="641">
        <v>2299993</v>
      </c>
      <c r="DE45" s="645"/>
      <c r="DF45" s="645"/>
      <c r="DG45" s="645"/>
      <c r="DH45" s="645"/>
      <c r="DI45" s="645"/>
      <c r="DJ45" s="645"/>
      <c r="DK45" s="646"/>
      <c r="DL45" s="642"/>
      <c r="DM45" s="643"/>
      <c r="DN45" s="643"/>
      <c r="DO45" s="643"/>
      <c r="DP45" s="643"/>
      <c r="DQ45" s="643"/>
      <c r="DR45" s="643"/>
      <c r="DS45" s="643"/>
      <c r="DT45" s="643"/>
      <c r="DU45" s="643"/>
      <c r="DV45" s="644"/>
      <c r="DW45" s="628"/>
      <c r="DX45" s="629"/>
      <c r="DY45" s="629"/>
      <c r="DZ45" s="629"/>
      <c r="EA45" s="629"/>
      <c r="EB45" s="629"/>
      <c r="EC45" s="630"/>
    </row>
    <row r="46" spans="2:133" ht="11.25" customHeight="1" x14ac:dyDescent="0.2">
      <c r="B46" s="205" t="s">
        <v>357</v>
      </c>
      <c r="CD46" s="657"/>
      <c r="CE46" s="658"/>
      <c r="CF46" s="632" t="s">
        <v>358</v>
      </c>
      <c r="CG46" s="633"/>
      <c r="CH46" s="633"/>
      <c r="CI46" s="633"/>
      <c r="CJ46" s="633"/>
      <c r="CK46" s="633"/>
      <c r="CL46" s="633"/>
      <c r="CM46" s="633"/>
      <c r="CN46" s="633"/>
      <c r="CO46" s="633"/>
      <c r="CP46" s="633"/>
      <c r="CQ46" s="634"/>
      <c r="CR46" s="635">
        <v>16244202</v>
      </c>
      <c r="CS46" s="636"/>
      <c r="CT46" s="636"/>
      <c r="CU46" s="636"/>
      <c r="CV46" s="636"/>
      <c r="CW46" s="636"/>
      <c r="CX46" s="636"/>
      <c r="CY46" s="637"/>
      <c r="CZ46" s="638">
        <v>8.5</v>
      </c>
      <c r="DA46" s="639"/>
      <c r="DB46" s="639"/>
      <c r="DC46" s="640"/>
      <c r="DD46" s="641">
        <v>6439375</v>
      </c>
      <c r="DE46" s="636"/>
      <c r="DF46" s="636"/>
      <c r="DG46" s="636"/>
      <c r="DH46" s="636"/>
      <c r="DI46" s="636"/>
      <c r="DJ46" s="636"/>
      <c r="DK46" s="637"/>
      <c r="DL46" s="642"/>
      <c r="DM46" s="643"/>
      <c r="DN46" s="643"/>
      <c r="DO46" s="643"/>
      <c r="DP46" s="643"/>
      <c r="DQ46" s="643"/>
      <c r="DR46" s="643"/>
      <c r="DS46" s="643"/>
      <c r="DT46" s="643"/>
      <c r="DU46" s="643"/>
      <c r="DV46" s="644"/>
      <c r="DW46" s="628"/>
      <c r="DX46" s="629"/>
      <c r="DY46" s="629"/>
      <c r="DZ46" s="629"/>
      <c r="EA46" s="629"/>
      <c r="EB46" s="629"/>
      <c r="EC46" s="630"/>
    </row>
    <row r="47" spans="2:133" ht="11.25" customHeight="1" x14ac:dyDescent="0.2">
      <c r="B47" s="631" t="s">
        <v>359</v>
      </c>
      <c r="C47" s="631"/>
      <c r="D47" s="631"/>
      <c r="E47" s="631"/>
      <c r="F47" s="631"/>
      <c r="G47" s="631"/>
      <c r="H47" s="631"/>
      <c r="I47" s="631"/>
      <c r="J47" s="631"/>
      <c r="K47" s="631"/>
      <c r="L47" s="631"/>
      <c r="M47" s="631"/>
      <c r="N47" s="631"/>
      <c r="O47" s="631"/>
      <c r="P47" s="631"/>
      <c r="Q47" s="631"/>
      <c r="R47" s="631"/>
      <c r="S47" s="631"/>
      <c r="T47" s="631"/>
      <c r="U47" s="631"/>
      <c r="V47" s="631"/>
      <c r="W47" s="631"/>
      <c r="X47" s="631"/>
      <c r="Y47" s="631"/>
      <c r="Z47" s="631"/>
      <c r="AA47" s="631"/>
      <c r="AB47" s="631"/>
      <c r="AC47" s="631"/>
      <c r="AD47" s="631"/>
      <c r="AE47" s="631"/>
      <c r="AF47" s="631"/>
      <c r="AG47" s="631"/>
      <c r="AH47" s="631"/>
      <c r="AI47" s="631"/>
      <c r="AJ47" s="631"/>
      <c r="AK47" s="631"/>
      <c r="AL47" s="631"/>
      <c r="AM47" s="631"/>
      <c r="AN47" s="631"/>
      <c r="AO47" s="631"/>
      <c r="AP47" s="631"/>
      <c r="AQ47" s="631"/>
      <c r="AR47" s="631"/>
      <c r="AS47" s="631"/>
      <c r="AT47" s="631"/>
      <c r="AU47" s="631"/>
      <c r="AV47" s="631"/>
      <c r="AW47" s="631"/>
      <c r="AX47" s="631"/>
      <c r="AY47" s="631"/>
      <c r="AZ47" s="631"/>
      <c r="BA47" s="631"/>
      <c r="BB47" s="631"/>
      <c r="BC47" s="631"/>
      <c r="BD47" s="631"/>
      <c r="BE47" s="631"/>
      <c r="BF47" s="631"/>
      <c r="BG47" s="631"/>
      <c r="BH47" s="631"/>
      <c r="BI47" s="631"/>
      <c r="BJ47" s="631"/>
      <c r="BK47" s="631"/>
      <c r="BL47" s="631"/>
      <c r="BM47" s="631"/>
      <c r="BN47" s="631"/>
      <c r="BO47" s="631"/>
      <c r="BP47" s="631"/>
      <c r="BQ47" s="631"/>
      <c r="BR47" s="631"/>
      <c r="BS47" s="631"/>
      <c r="BT47" s="631"/>
      <c r="BU47" s="631"/>
      <c r="BV47" s="631"/>
      <c r="BW47" s="631"/>
      <c r="BX47" s="631"/>
      <c r="BY47" s="631"/>
      <c r="BZ47" s="631"/>
      <c r="CA47" s="631"/>
      <c r="CB47" s="631"/>
      <c r="CD47" s="657"/>
      <c r="CE47" s="658"/>
      <c r="CF47" s="632" t="s">
        <v>360</v>
      </c>
      <c r="CG47" s="633"/>
      <c r="CH47" s="633"/>
      <c r="CI47" s="633"/>
      <c r="CJ47" s="633"/>
      <c r="CK47" s="633"/>
      <c r="CL47" s="633"/>
      <c r="CM47" s="633"/>
      <c r="CN47" s="633"/>
      <c r="CO47" s="633"/>
      <c r="CP47" s="633"/>
      <c r="CQ47" s="634"/>
      <c r="CR47" s="635" t="s">
        <v>126</v>
      </c>
      <c r="CS47" s="645"/>
      <c r="CT47" s="645"/>
      <c r="CU47" s="645"/>
      <c r="CV47" s="645"/>
      <c r="CW47" s="645"/>
      <c r="CX47" s="645"/>
      <c r="CY47" s="646"/>
      <c r="CZ47" s="638" t="s">
        <v>126</v>
      </c>
      <c r="DA47" s="647"/>
      <c r="DB47" s="647"/>
      <c r="DC47" s="648"/>
      <c r="DD47" s="641" t="s">
        <v>126</v>
      </c>
      <c r="DE47" s="645"/>
      <c r="DF47" s="645"/>
      <c r="DG47" s="645"/>
      <c r="DH47" s="645"/>
      <c r="DI47" s="645"/>
      <c r="DJ47" s="645"/>
      <c r="DK47" s="646"/>
      <c r="DL47" s="642"/>
      <c r="DM47" s="643"/>
      <c r="DN47" s="643"/>
      <c r="DO47" s="643"/>
      <c r="DP47" s="643"/>
      <c r="DQ47" s="643"/>
      <c r="DR47" s="643"/>
      <c r="DS47" s="643"/>
      <c r="DT47" s="643"/>
      <c r="DU47" s="643"/>
      <c r="DV47" s="644"/>
      <c r="DW47" s="628"/>
      <c r="DX47" s="629"/>
      <c r="DY47" s="629"/>
      <c r="DZ47" s="629"/>
      <c r="EA47" s="629"/>
      <c r="EB47" s="629"/>
      <c r="EC47" s="630"/>
    </row>
    <row r="48" spans="2:133" ht="10.8" x14ac:dyDescent="0.2">
      <c r="B48" s="631" t="s">
        <v>361</v>
      </c>
      <c r="C48" s="631"/>
      <c r="D48" s="631"/>
      <c r="E48" s="631"/>
      <c r="F48" s="631"/>
      <c r="G48" s="631"/>
      <c r="H48" s="631"/>
      <c r="I48" s="631"/>
      <c r="J48" s="631"/>
      <c r="K48" s="631"/>
      <c r="L48" s="631"/>
      <c r="M48" s="631"/>
      <c r="N48" s="631"/>
      <c r="O48" s="631"/>
      <c r="P48" s="631"/>
      <c r="Q48" s="631"/>
      <c r="R48" s="631"/>
      <c r="S48" s="631"/>
      <c r="T48" s="631"/>
      <c r="U48" s="631"/>
      <c r="V48" s="631"/>
      <c r="W48" s="631"/>
      <c r="X48" s="631"/>
      <c r="Y48" s="631"/>
      <c r="Z48" s="631"/>
      <c r="AA48" s="631"/>
      <c r="AB48" s="631"/>
      <c r="AC48" s="631"/>
      <c r="AD48" s="631"/>
      <c r="AE48" s="631"/>
      <c r="AF48" s="631"/>
      <c r="AG48" s="631"/>
      <c r="AH48" s="631"/>
      <c r="AI48" s="631"/>
      <c r="AJ48" s="631"/>
      <c r="AK48" s="631"/>
      <c r="AL48" s="631"/>
      <c r="AM48" s="631"/>
      <c r="AN48" s="631"/>
      <c r="AO48" s="631"/>
      <c r="AP48" s="631"/>
      <c r="AQ48" s="631"/>
      <c r="AR48" s="631"/>
      <c r="AS48" s="631"/>
      <c r="AT48" s="631"/>
      <c r="AU48" s="631"/>
      <c r="AV48" s="631"/>
      <c r="AW48" s="631"/>
      <c r="AX48" s="631"/>
      <c r="AY48" s="631"/>
      <c r="AZ48" s="631"/>
      <c r="BA48" s="631"/>
      <c r="BB48" s="631"/>
      <c r="BC48" s="631"/>
      <c r="BD48" s="631"/>
      <c r="BE48" s="631"/>
      <c r="BF48" s="631"/>
      <c r="BG48" s="631"/>
      <c r="BH48" s="631"/>
      <c r="BI48" s="631"/>
      <c r="BJ48" s="631"/>
      <c r="BK48" s="631"/>
      <c r="BL48" s="631"/>
      <c r="BM48" s="631"/>
      <c r="BN48" s="631"/>
      <c r="BO48" s="631"/>
      <c r="BP48" s="631"/>
      <c r="BQ48" s="631"/>
      <c r="BR48" s="631"/>
      <c r="BS48" s="631"/>
      <c r="BT48" s="631"/>
      <c r="BU48" s="631"/>
      <c r="BV48" s="631"/>
      <c r="BW48" s="631"/>
      <c r="BX48" s="631"/>
      <c r="BY48" s="631"/>
      <c r="BZ48" s="631"/>
      <c r="CA48" s="631"/>
      <c r="CB48" s="631"/>
      <c r="CD48" s="659"/>
      <c r="CE48" s="660"/>
      <c r="CF48" s="632" t="s">
        <v>362</v>
      </c>
      <c r="CG48" s="633"/>
      <c r="CH48" s="633"/>
      <c r="CI48" s="633"/>
      <c r="CJ48" s="633"/>
      <c r="CK48" s="633"/>
      <c r="CL48" s="633"/>
      <c r="CM48" s="633"/>
      <c r="CN48" s="633"/>
      <c r="CO48" s="633"/>
      <c r="CP48" s="633"/>
      <c r="CQ48" s="634"/>
      <c r="CR48" s="635" t="s">
        <v>126</v>
      </c>
      <c r="CS48" s="636"/>
      <c r="CT48" s="636"/>
      <c r="CU48" s="636"/>
      <c r="CV48" s="636"/>
      <c r="CW48" s="636"/>
      <c r="CX48" s="636"/>
      <c r="CY48" s="637"/>
      <c r="CZ48" s="638" t="s">
        <v>126</v>
      </c>
      <c r="DA48" s="639"/>
      <c r="DB48" s="639"/>
      <c r="DC48" s="640"/>
      <c r="DD48" s="641" t="s">
        <v>126</v>
      </c>
      <c r="DE48" s="636"/>
      <c r="DF48" s="636"/>
      <c r="DG48" s="636"/>
      <c r="DH48" s="636"/>
      <c r="DI48" s="636"/>
      <c r="DJ48" s="636"/>
      <c r="DK48" s="637"/>
      <c r="DL48" s="642"/>
      <c r="DM48" s="643"/>
      <c r="DN48" s="643"/>
      <c r="DO48" s="643"/>
      <c r="DP48" s="643"/>
      <c r="DQ48" s="643"/>
      <c r="DR48" s="643"/>
      <c r="DS48" s="643"/>
      <c r="DT48" s="643"/>
      <c r="DU48" s="643"/>
      <c r="DV48" s="644"/>
      <c r="DW48" s="628"/>
      <c r="DX48" s="629"/>
      <c r="DY48" s="629"/>
      <c r="DZ48" s="629"/>
      <c r="EA48" s="629"/>
      <c r="EB48" s="629"/>
      <c r="EC48" s="630"/>
    </row>
    <row r="49" spans="2:133" ht="11.25" customHeight="1" x14ac:dyDescent="0.2">
      <c r="B49" s="216"/>
      <c r="CD49" s="612" t="s">
        <v>363</v>
      </c>
      <c r="CE49" s="613"/>
      <c r="CF49" s="613"/>
      <c r="CG49" s="613"/>
      <c r="CH49" s="613"/>
      <c r="CI49" s="613"/>
      <c r="CJ49" s="613"/>
      <c r="CK49" s="613"/>
      <c r="CL49" s="613"/>
      <c r="CM49" s="613"/>
      <c r="CN49" s="613"/>
      <c r="CO49" s="613"/>
      <c r="CP49" s="613"/>
      <c r="CQ49" s="614"/>
      <c r="CR49" s="615">
        <v>191617973</v>
      </c>
      <c r="CS49" s="616"/>
      <c r="CT49" s="616"/>
      <c r="CU49" s="616"/>
      <c r="CV49" s="616"/>
      <c r="CW49" s="616"/>
      <c r="CX49" s="616"/>
      <c r="CY49" s="617"/>
      <c r="CZ49" s="618">
        <v>100</v>
      </c>
      <c r="DA49" s="619"/>
      <c r="DB49" s="619"/>
      <c r="DC49" s="620"/>
      <c r="DD49" s="621">
        <v>96542405</v>
      </c>
      <c r="DE49" s="616"/>
      <c r="DF49" s="616"/>
      <c r="DG49" s="616"/>
      <c r="DH49" s="616"/>
      <c r="DI49" s="616"/>
      <c r="DJ49" s="616"/>
      <c r="DK49" s="617"/>
      <c r="DL49" s="622"/>
      <c r="DM49" s="623"/>
      <c r="DN49" s="623"/>
      <c r="DO49" s="623"/>
      <c r="DP49" s="623"/>
      <c r="DQ49" s="623"/>
      <c r="DR49" s="623"/>
      <c r="DS49" s="623"/>
      <c r="DT49" s="623"/>
      <c r="DU49" s="623"/>
      <c r="DV49" s="624"/>
      <c r="DW49" s="625"/>
      <c r="DX49" s="626"/>
      <c r="DY49" s="626"/>
      <c r="DZ49" s="626"/>
      <c r="EA49" s="626"/>
      <c r="EB49" s="626"/>
      <c r="EC49" s="627"/>
    </row>
    <row r="50" spans="2:133" ht="10.8" hidden="1" x14ac:dyDescent="0.2">
      <c r="B50" s="216"/>
    </row>
  </sheetData>
  <sheetProtection algorithmName="SHA-512" hashValue="+L0dWWwBu0fOkAAIh4PCv2enHV8R6n3cpHwdTTmnKW4jzBvVWGnrKML6SkBTdtHnHthy2IQaNHuoeBoXvZAmMA==" saltValue="l0dDQKaHDltwFHeEEpB/k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730" t="s">
        <v>364</v>
      </c>
      <c r="B2" s="730"/>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c r="AS2" s="730"/>
      <c r="AT2" s="730"/>
      <c r="AU2" s="730"/>
      <c r="AV2" s="730"/>
      <c r="AW2" s="730"/>
      <c r="AX2" s="730"/>
      <c r="AY2" s="730"/>
      <c r="AZ2" s="730"/>
      <c r="BA2" s="730"/>
      <c r="BB2" s="730"/>
      <c r="BC2" s="730"/>
      <c r="BD2" s="730"/>
      <c r="BE2" s="730"/>
      <c r="BF2" s="730"/>
      <c r="BG2" s="730"/>
      <c r="BH2" s="730"/>
      <c r="BI2" s="730"/>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31" t="s">
        <v>365</v>
      </c>
      <c r="DK2" s="732"/>
      <c r="DL2" s="732"/>
      <c r="DM2" s="732"/>
      <c r="DN2" s="732"/>
      <c r="DO2" s="733"/>
      <c r="DP2" s="219"/>
      <c r="DQ2" s="731" t="s">
        <v>366</v>
      </c>
      <c r="DR2" s="732"/>
      <c r="DS2" s="732"/>
      <c r="DT2" s="732"/>
      <c r="DU2" s="732"/>
      <c r="DV2" s="732"/>
      <c r="DW2" s="732"/>
      <c r="DX2" s="732"/>
      <c r="DY2" s="732"/>
      <c r="DZ2" s="733"/>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7" customFormat="1" ht="26.25" customHeight="1" thickBot="1" x14ac:dyDescent="0.25">
      <c r="A4" s="734" t="s">
        <v>367</v>
      </c>
      <c r="B4" s="734"/>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c r="AT4" s="734"/>
      <c r="AU4" s="734"/>
      <c r="AV4" s="734"/>
      <c r="AW4" s="734"/>
      <c r="AX4" s="734"/>
      <c r="AY4" s="734"/>
      <c r="AZ4" s="223"/>
      <c r="BA4" s="223"/>
      <c r="BB4" s="223"/>
      <c r="BC4" s="223"/>
      <c r="BD4" s="223"/>
      <c r="BE4" s="224"/>
      <c r="BF4" s="224"/>
      <c r="BG4" s="224"/>
      <c r="BH4" s="224"/>
      <c r="BI4" s="224"/>
      <c r="BJ4" s="224"/>
      <c r="BK4" s="224"/>
      <c r="BL4" s="224"/>
      <c r="BM4" s="224"/>
      <c r="BN4" s="224"/>
      <c r="BO4" s="224"/>
      <c r="BP4" s="224"/>
      <c r="BQ4" s="735" t="s">
        <v>368</v>
      </c>
      <c r="BR4" s="735"/>
      <c r="BS4" s="735"/>
      <c r="BT4" s="735"/>
      <c r="BU4" s="735"/>
      <c r="BV4" s="735"/>
      <c r="BW4" s="735"/>
      <c r="BX4" s="735"/>
      <c r="BY4" s="735"/>
      <c r="BZ4" s="735"/>
      <c r="CA4" s="735"/>
      <c r="CB4" s="735"/>
      <c r="CC4" s="735"/>
      <c r="CD4" s="735"/>
      <c r="CE4" s="735"/>
      <c r="CF4" s="735"/>
      <c r="CG4" s="735"/>
      <c r="CH4" s="735"/>
      <c r="CI4" s="735"/>
      <c r="CJ4" s="735"/>
      <c r="CK4" s="735"/>
      <c r="CL4" s="735"/>
      <c r="CM4" s="735"/>
      <c r="CN4" s="735"/>
      <c r="CO4" s="735"/>
      <c r="CP4" s="735"/>
      <c r="CQ4" s="735"/>
      <c r="CR4" s="735"/>
      <c r="CS4" s="735"/>
      <c r="CT4" s="735"/>
      <c r="CU4" s="735"/>
      <c r="CV4" s="735"/>
      <c r="CW4" s="735"/>
      <c r="CX4" s="735"/>
      <c r="CY4" s="735"/>
      <c r="CZ4" s="735"/>
      <c r="DA4" s="735"/>
      <c r="DB4" s="735"/>
      <c r="DC4" s="735"/>
      <c r="DD4" s="735"/>
      <c r="DE4" s="735"/>
      <c r="DF4" s="735"/>
      <c r="DG4" s="735"/>
      <c r="DH4" s="735"/>
      <c r="DI4" s="735"/>
      <c r="DJ4" s="735"/>
      <c r="DK4" s="735"/>
      <c r="DL4" s="735"/>
      <c r="DM4" s="735"/>
      <c r="DN4" s="735"/>
      <c r="DO4" s="735"/>
      <c r="DP4" s="735"/>
      <c r="DQ4" s="735"/>
      <c r="DR4" s="735"/>
      <c r="DS4" s="735"/>
      <c r="DT4" s="735"/>
      <c r="DU4" s="735"/>
      <c r="DV4" s="735"/>
      <c r="DW4" s="735"/>
      <c r="DX4" s="735"/>
      <c r="DY4" s="735"/>
      <c r="DZ4" s="735"/>
      <c r="EA4" s="226"/>
    </row>
    <row r="5" spans="1:131" s="227" customFormat="1" ht="26.25" customHeight="1" x14ac:dyDescent="0.2">
      <c r="A5" s="736" t="s">
        <v>369</v>
      </c>
      <c r="B5" s="737"/>
      <c r="C5" s="737"/>
      <c r="D5" s="737"/>
      <c r="E5" s="737"/>
      <c r="F5" s="737"/>
      <c r="G5" s="737"/>
      <c r="H5" s="737"/>
      <c r="I5" s="737"/>
      <c r="J5" s="737"/>
      <c r="K5" s="737"/>
      <c r="L5" s="737"/>
      <c r="M5" s="737"/>
      <c r="N5" s="737"/>
      <c r="O5" s="737"/>
      <c r="P5" s="738"/>
      <c r="Q5" s="742" t="s">
        <v>370</v>
      </c>
      <c r="R5" s="743"/>
      <c r="S5" s="743"/>
      <c r="T5" s="743"/>
      <c r="U5" s="744"/>
      <c r="V5" s="742" t="s">
        <v>371</v>
      </c>
      <c r="W5" s="743"/>
      <c r="X5" s="743"/>
      <c r="Y5" s="743"/>
      <c r="Z5" s="744"/>
      <c r="AA5" s="742" t="s">
        <v>372</v>
      </c>
      <c r="AB5" s="743"/>
      <c r="AC5" s="743"/>
      <c r="AD5" s="743"/>
      <c r="AE5" s="743"/>
      <c r="AF5" s="748" t="s">
        <v>373</v>
      </c>
      <c r="AG5" s="743"/>
      <c r="AH5" s="743"/>
      <c r="AI5" s="743"/>
      <c r="AJ5" s="749"/>
      <c r="AK5" s="743" t="s">
        <v>374</v>
      </c>
      <c r="AL5" s="743"/>
      <c r="AM5" s="743"/>
      <c r="AN5" s="743"/>
      <c r="AO5" s="744"/>
      <c r="AP5" s="742" t="s">
        <v>375</v>
      </c>
      <c r="AQ5" s="743"/>
      <c r="AR5" s="743"/>
      <c r="AS5" s="743"/>
      <c r="AT5" s="744"/>
      <c r="AU5" s="742" t="s">
        <v>376</v>
      </c>
      <c r="AV5" s="743"/>
      <c r="AW5" s="743"/>
      <c r="AX5" s="743"/>
      <c r="AY5" s="749"/>
      <c r="AZ5" s="223"/>
      <c r="BA5" s="223"/>
      <c r="BB5" s="223"/>
      <c r="BC5" s="223"/>
      <c r="BD5" s="223"/>
      <c r="BE5" s="224"/>
      <c r="BF5" s="224"/>
      <c r="BG5" s="224"/>
      <c r="BH5" s="224"/>
      <c r="BI5" s="224"/>
      <c r="BJ5" s="224"/>
      <c r="BK5" s="224"/>
      <c r="BL5" s="224"/>
      <c r="BM5" s="224"/>
      <c r="BN5" s="224"/>
      <c r="BO5" s="224"/>
      <c r="BP5" s="224"/>
      <c r="BQ5" s="736" t="s">
        <v>377</v>
      </c>
      <c r="BR5" s="737"/>
      <c r="BS5" s="737"/>
      <c r="BT5" s="737"/>
      <c r="BU5" s="737"/>
      <c r="BV5" s="737"/>
      <c r="BW5" s="737"/>
      <c r="BX5" s="737"/>
      <c r="BY5" s="737"/>
      <c r="BZ5" s="737"/>
      <c r="CA5" s="737"/>
      <c r="CB5" s="737"/>
      <c r="CC5" s="737"/>
      <c r="CD5" s="737"/>
      <c r="CE5" s="737"/>
      <c r="CF5" s="737"/>
      <c r="CG5" s="738"/>
      <c r="CH5" s="742" t="s">
        <v>378</v>
      </c>
      <c r="CI5" s="743"/>
      <c r="CJ5" s="743"/>
      <c r="CK5" s="743"/>
      <c r="CL5" s="744"/>
      <c r="CM5" s="742" t="s">
        <v>379</v>
      </c>
      <c r="CN5" s="743"/>
      <c r="CO5" s="743"/>
      <c r="CP5" s="743"/>
      <c r="CQ5" s="744"/>
      <c r="CR5" s="742" t="s">
        <v>380</v>
      </c>
      <c r="CS5" s="743"/>
      <c r="CT5" s="743"/>
      <c r="CU5" s="743"/>
      <c r="CV5" s="744"/>
      <c r="CW5" s="742" t="s">
        <v>381</v>
      </c>
      <c r="CX5" s="743"/>
      <c r="CY5" s="743"/>
      <c r="CZ5" s="743"/>
      <c r="DA5" s="744"/>
      <c r="DB5" s="742" t="s">
        <v>382</v>
      </c>
      <c r="DC5" s="743"/>
      <c r="DD5" s="743"/>
      <c r="DE5" s="743"/>
      <c r="DF5" s="744"/>
      <c r="DG5" s="774" t="s">
        <v>383</v>
      </c>
      <c r="DH5" s="775"/>
      <c r="DI5" s="775"/>
      <c r="DJ5" s="775"/>
      <c r="DK5" s="776"/>
      <c r="DL5" s="774" t="s">
        <v>384</v>
      </c>
      <c r="DM5" s="775"/>
      <c r="DN5" s="775"/>
      <c r="DO5" s="775"/>
      <c r="DP5" s="776"/>
      <c r="DQ5" s="742" t="s">
        <v>385</v>
      </c>
      <c r="DR5" s="743"/>
      <c r="DS5" s="743"/>
      <c r="DT5" s="743"/>
      <c r="DU5" s="744"/>
      <c r="DV5" s="742" t="s">
        <v>376</v>
      </c>
      <c r="DW5" s="743"/>
      <c r="DX5" s="743"/>
      <c r="DY5" s="743"/>
      <c r="DZ5" s="749"/>
      <c r="EA5" s="226"/>
    </row>
    <row r="6" spans="1:131" s="227" customFormat="1" ht="26.25" customHeight="1" thickBot="1" x14ac:dyDescent="0.25">
      <c r="A6" s="739"/>
      <c r="B6" s="740"/>
      <c r="C6" s="740"/>
      <c r="D6" s="740"/>
      <c r="E6" s="740"/>
      <c r="F6" s="740"/>
      <c r="G6" s="740"/>
      <c r="H6" s="740"/>
      <c r="I6" s="740"/>
      <c r="J6" s="740"/>
      <c r="K6" s="740"/>
      <c r="L6" s="740"/>
      <c r="M6" s="740"/>
      <c r="N6" s="740"/>
      <c r="O6" s="740"/>
      <c r="P6" s="741"/>
      <c r="Q6" s="745"/>
      <c r="R6" s="746"/>
      <c r="S6" s="746"/>
      <c r="T6" s="746"/>
      <c r="U6" s="747"/>
      <c r="V6" s="745"/>
      <c r="W6" s="746"/>
      <c r="X6" s="746"/>
      <c r="Y6" s="746"/>
      <c r="Z6" s="747"/>
      <c r="AA6" s="745"/>
      <c r="AB6" s="746"/>
      <c r="AC6" s="746"/>
      <c r="AD6" s="746"/>
      <c r="AE6" s="746"/>
      <c r="AF6" s="750"/>
      <c r="AG6" s="746"/>
      <c r="AH6" s="746"/>
      <c r="AI6" s="746"/>
      <c r="AJ6" s="751"/>
      <c r="AK6" s="746"/>
      <c r="AL6" s="746"/>
      <c r="AM6" s="746"/>
      <c r="AN6" s="746"/>
      <c r="AO6" s="747"/>
      <c r="AP6" s="745"/>
      <c r="AQ6" s="746"/>
      <c r="AR6" s="746"/>
      <c r="AS6" s="746"/>
      <c r="AT6" s="747"/>
      <c r="AU6" s="745"/>
      <c r="AV6" s="746"/>
      <c r="AW6" s="746"/>
      <c r="AX6" s="746"/>
      <c r="AY6" s="751"/>
      <c r="AZ6" s="223"/>
      <c r="BA6" s="223"/>
      <c r="BB6" s="223"/>
      <c r="BC6" s="223"/>
      <c r="BD6" s="223"/>
      <c r="BE6" s="224"/>
      <c r="BF6" s="224"/>
      <c r="BG6" s="224"/>
      <c r="BH6" s="224"/>
      <c r="BI6" s="224"/>
      <c r="BJ6" s="224"/>
      <c r="BK6" s="224"/>
      <c r="BL6" s="224"/>
      <c r="BM6" s="224"/>
      <c r="BN6" s="224"/>
      <c r="BO6" s="224"/>
      <c r="BP6" s="224"/>
      <c r="BQ6" s="739"/>
      <c r="BR6" s="740"/>
      <c r="BS6" s="740"/>
      <c r="BT6" s="740"/>
      <c r="BU6" s="740"/>
      <c r="BV6" s="740"/>
      <c r="BW6" s="740"/>
      <c r="BX6" s="740"/>
      <c r="BY6" s="740"/>
      <c r="BZ6" s="740"/>
      <c r="CA6" s="740"/>
      <c r="CB6" s="740"/>
      <c r="CC6" s="740"/>
      <c r="CD6" s="740"/>
      <c r="CE6" s="740"/>
      <c r="CF6" s="740"/>
      <c r="CG6" s="741"/>
      <c r="CH6" s="745"/>
      <c r="CI6" s="746"/>
      <c r="CJ6" s="746"/>
      <c r="CK6" s="746"/>
      <c r="CL6" s="747"/>
      <c r="CM6" s="745"/>
      <c r="CN6" s="746"/>
      <c r="CO6" s="746"/>
      <c r="CP6" s="746"/>
      <c r="CQ6" s="747"/>
      <c r="CR6" s="745"/>
      <c r="CS6" s="746"/>
      <c r="CT6" s="746"/>
      <c r="CU6" s="746"/>
      <c r="CV6" s="747"/>
      <c r="CW6" s="745"/>
      <c r="CX6" s="746"/>
      <c r="CY6" s="746"/>
      <c r="CZ6" s="746"/>
      <c r="DA6" s="747"/>
      <c r="DB6" s="745"/>
      <c r="DC6" s="746"/>
      <c r="DD6" s="746"/>
      <c r="DE6" s="746"/>
      <c r="DF6" s="747"/>
      <c r="DG6" s="777"/>
      <c r="DH6" s="778"/>
      <c r="DI6" s="778"/>
      <c r="DJ6" s="778"/>
      <c r="DK6" s="779"/>
      <c r="DL6" s="777"/>
      <c r="DM6" s="778"/>
      <c r="DN6" s="778"/>
      <c r="DO6" s="778"/>
      <c r="DP6" s="779"/>
      <c r="DQ6" s="745"/>
      <c r="DR6" s="746"/>
      <c r="DS6" s="746"/>
      <c r="DT6" s="746"/>
      <c r="DU6" s="747"/>
      <c r="DV6" s="745"/>
      <c r="DW6" s="746"/>
      <c r="DX6" s="746"/>
      <c r="DY6" s="746"/>
      <c r="DZ6" s="751"/>
      <c r="EA6" s="226"/>
    </row>
    <row r="7" spans="1:131" s="227" customFormat="1" ht="26.25" customHeight="1" thickTop="1" x14ac:dyDescent="0.2">
      <c r="A7" s="228">
        <v>1</v>
      </c>
      <c r="B7" s="758" t="s">
        <v>386</v>
      </c>
      <c r="C7" s="759"/>
      <c r="D7" s="759"/>
      <c r="E7" s="759"/>
      <c r="F7" s="759"/>
      <c r="G7" s="759"/>
      <c r="H7" s="759"/>
      <c r="I7" s="759"/>
      <c r="J7" s="759"/>
      <c r="K7" s="759"/>
      <c r="L7" s="759"/>
      <c r="M7" s="759"/>
      <c r="N7" s="759"/>
      <c r="O7" s="759"/>
      <c r="P7" s="760"/>
      <c r="Q7" s="761">
        <f>ROUND(205081961/1000,0)</f>
        <v>205082</v>
      </c>
      <c r="R7" s="762"/>
      <c r="S7" s="762"/>
      <c r="T7" s="762"/>
      <c r="U7" s="762"/>
      <c r="V7" s="762">
        <f>ROUND(195896136/1000,0)</f>
        <v>195896</v>
      </c>
      <c r="W7" s="762"/>
      <c r="X7" s="762"/>
      <c r="Y7" s="762"/>
      <c r="Z7" s="762"/>
      <c r="AA7" s="762">
        <f>ROUND(9185825/1000,0)</f>
        <v>9186</v>
      </c>
      <c r="AB7" s="762"/>
      <c r="AC7" s="762"/>
      <c r="AD7" s="762"/>
      <c r="AE7" s="763"/>
      <c r="AF7" s="764">
        <v>8140</v>
      </c>
      <c r="AG7" s="765"/>
      <c r="AH7" s="765"/>
      <c r="AI7" s="765"/>
      <c r="AJ7" s="766"/>
      <c r="AK7" s="767">
        <v>5740</v>
      </c>
      <c r="AL7" s="768"/>
      <c r="AM7" s="768"/>
      <c r="AN7" s="768"/>
      <c r="AO7" s="768"/>
      <c r="AP7" s="768">
        <f>ROUND(93810184/1000,0)</f>
        <v>93810</v>
      </c>
      <c r="AQ7" s="768"/>
      <c r="AR7" s="768"/>
      <c r="AS7" s="768"/>
      <c r="AT7" s="768"/>
      <c r="AU7" s="769"/>
      <c r="AV7" s="769"/>
      <c r="AW7" s="769"/>
      <c r="AX7" s="769"/>
      <c r="AY7" s="770"/>
      <c r="AZ7" s="223"/>
      <c r="BA7" s="223"/>
      <c r="BB7" s="223"/>
      <c r="BC7" s="223"/>
      <c r="BD7" s="223"/>
      <c r="BE7" s="224"/>
      <c r="BF7" s="224"/>
      <c r="BG7" s="224"/>
      <c r="BH7" s="224"/>
      <c r="BI7" s="224"/>
      <c r="BJ7" s="224"/>
      <c r="BK7" s="224"/>
      <c r="BL7" s="224"/>
      <c r="BM7" s="224"/>
      <c r="BN7" s="224"/>
      <c r="BO7" s="224"/>
      <c r="BP7" s="224"/>
      <c r="BQ7" s="228">
        <v>1</v>
      </c>
      <c r="BR7" s="229" t="s">
        <v>597</v>
      </c>
      <c r="BS7" s="771" t="s">
        <v>585</v>
      </c>
      <c r="BT7" s="772"/>
      <c r="BU7" s="772"/>
      <c r="BV7" s="772"/>
      <c r="BW7" s="772"/>
      <c r="BX7" s="772"/>
      <c r="BY7" s="772"/>
      <c r="BZ7" s="772"/>
      <c r="CA7" s="772"/>
      <c r="CB7" s="772"/>
      <c r="CC7" s="772"/>
      <c r="CD7" s="772"/>
      <c r="CE7" s="772"/>
      <c r="CF7" s="772"/>
      <c r="CG7" s="773"/>
      <c r="CH7" s="752">
        <v>7.0000000000000001E-3</v>
      </c>
      <c r="CI7" s="753"/>
      <c r="CJ7" s="753"/>
      <c r="CK7" s="753"/>
      <c r="CL7" s="754"/>
      <c r="CM7" s="752">
        <v>55.347999999999999</v>
      </c>
      <c r="CN7" s="753"/>
      <c r="CO7" s="753"/>
      <c r="CP7" s="753"/>
      <c r="CQ7" s="754"/>
      <c r="CR7" s="752">
        <v>5</v>
      </c>
      <c r="CS7" s="753"/>
      <c r="CT7" s="753"/>
      <c r="CU7" s="753"/>
      <c r="CV7" s="754"/>
      <c r="CW7" s="752" t="s">
        <v>571</v>
      </c>
      <c r="CX7" s="753"/>
      <c r="CY7" s="753"/>
      <c r="CZ7" s="753"/>
      <c r="DA7" s="754"/>
      <c r="DB7" s="752" t="s">
        <v>571</v>
      </c>
      <c r="DC7" s="753"/>
      <c r="DD7" s="753"/>
      <c r="DE7" s="753"/>
      <c r="DF7" s="754"/>
      <c r="DG7" s="752" t="s">
        <v>571</v>
      </c>
      <c r="DH7" s="753"/>
      <c r="DI7" s="753"/>
      <c r="DJ7" s="753"/>
      <c r="DK7" s="754"/>
      <c r="DL7" s="752" t="s">
        <v>571</v>
      </c>
      <c r="DM7" s="753"/>
      <c r="DN7" s="753"/>
      <c r="DO7" s="753"/>
      <c r="DP7" s="754"/>
      <c r="DQ7" s="752" t="s">
        <v>571</v>
      </c>
      <c r="DR7" s="753"/>
      <c r="DS7" s="753"/>
      <c r="DT7" s="753"/>
      <c r="DU7" s="754"/>
      <c r="DV7" s="755"/>
      <c r="DW7" s="756"/>
      <c r="DX7" s="756"/>
      <c r="DY7" s="756"/>
      <c r="DZ7" s="757"/>
      <c r="EA7" s="226"/>
    </row>
    <row r="8" spans="1:131" s="227" customFormat="1" ht="26.25" customHeight="1" x14ac:dyDescent="0.2">
      <c r="A8" s="230">
        <v>2</v>
      </c>
      <c r="B8" s="793" t="s">
        <v>387</v>
      </c>
      <c r="C8" s="794"/>
      <c r="D8" s="794"/>
      <c r="E8" s="794"/>
      <c r="F8" s="794"/>
      <c r="G8" s="794"/>
      <c r="H8" s="794"/>
      <c r="I8" s="794"/>
      <c r="J8" s="794"/>
      <c r="K8" s="794"/>
      <c r="L8" s="794"/>
      <c r="M8" s="794"/>
      <c r="N8" s="794"/>
      <c r="O8" s="794"/>
      <c r="P8" s="795"/>
      <c r="Q8" s="796">
        <f>ROUND(108849/1000,0)</f>
        <v>109</v>
      </c>
      <c r="R8" s="797"/>
      <c r="S8" s="797"/>
      <c r="T8" s="797"/>
      <c r="U8" s="797"/>
      <c r="V8" s="797">
        <f>ROUND(105147/1000,0)</f>
        <v>105</v>
      </c>
      <c r="W8" s="797"/>
      <c r="X8" s="797"/>
      <c r="Y8" s="797"/>
      <c r="Z8" s="797"/>
      <c r="AA8" s="797">
        <f>ROUND(3702/1000,0)</f>
        <v>4</v>
      </c>
      <c r="AB8" s="797"/>
      <c r="AC8" s="797"/>
      <c r="AD8" s="797"/>
      <c r="AE8" s="798"/>
      <c r="AF8" s="799">
        <v>4</v>
      </c>
      <c r="AG8" s="800"/>
      <c r="AH8" s="800"/>
      <c r="AI8" s="800"/>
      <c r="AJ8" s="801"/>
      <c r="AK8" s="780">
        <v>23</v>
      </c>
      <c r="AL8" s="781"/>
      <c r="AM8" s="781"/>
      <c r="AN8" s="781"/>
      <c r="AO8" s="781"/>
      <c r="AP8" s="781" t="s">
        <v>571</v>
      </c>
      <c r="AQ8" s="781"/>
      <c r="AR8" s="781"/>
      <c r="AS8" s="781"/>
      <c r="AT8" s="781"/>
      <c r="AU8" s="782"/>
      <c r="AV8" s="782"/>
      <c r="AW8" s="782"/>
      <c r="AX8" s="782"/>
      <c r="AY8" s="783"/>
      <c r="AZ8" s="223"/>
      <c r="BA8" s="223"/>
      <c r="BB8" s="223"/>
      <c r="BC8" s="223"/>
      <c r="BD8" s="223"/>
      <c r="BE8" s="224"/>
      <c r="BF8" s="224"/>
      <c r="BG8" s="224"/>
      <c r="BH8" s="224"/>
      <c r="BI8" s="224"/>
      <c r="BJ8" s="224"/>
      <c r="BK8" s="224"/>
      <c r="BL8" s="224"/>
      <c r="BM8" s="224"/>
      <c r="BN8" s="224"/>
      <c r="BO8" s="224"/>
      <c r="BP8" s="224"/>
      <c r="BQ8" s="230">
        <v>2</v>
      </c>
      <c r="BR8" s="231"/>
      <c r="BS8" s="784" t="s">
        <v>586</v>
      </c>
      <c r="BT8" s="785"/>
      <c r="BU8" s="785"/>
      <c r="BV8" s="785"/>
      <c r="BW8" s="785"/>
      <c r="BX8" s="785"/>
      <c r="BY8" s="785"/>
      <c r="BZ8" s="785"/>
      <c r="CA8" s="785"/>
      <c r="CB8" s="785"/>
      <c r="CC8" s="785"/>
      <c r="CD8" s="785"/>
      <c r="CE8" s="785"/>
      <c r="CF8" s="785"/>
      <c r="CG8" s="786"/>
      <c r="CH8" s="787">
        <v>-14.207000000000001</v>
      </c>
      <c r="CI8" s="788"/>
      <c r="CJ8" s="788"/>
      <c r="CK8" s="788"/>
      <c r="CL8" s="789"/>
      <c r="CM8" s="787">
        <v>4282.5510000000004</v>
      </c>
      <c r="CN8" s="788"/>
      <c r="CO8" s="788"/>
      <c r="CP8" s="788"/>
      <c r="CQ8" s="789"/>
      <c r="CR8" s="787">
        <v>2350</v>
      </c>
      <c r="CS8" s="788"/>
      <c r="CT8" s="788"/>
      <c r="CU8" s="788"/>
      <c r="CV8" s="789"/>
      <c r="CW8" s="787" t="s">
        <v>571</v>
      </c>
      <c r="CX8" s="788"/>
      <c r="CY8" s="788"/>
      <c r="CZ8" s="788"/>
      <c r="DA8" s="789"/>
      <c r="DB8" s="787" t="s">
        <v>571</v>
      </c>
      <c r="DC8" s="788"/>
      <c r="DD8" s="788"/>
      <c r="DE8" s="788"/>
      <c r="DF8" s="789"/>
      <c r="DG8" s="787" t="s">
        <v>571</v>
      </c>
      <c r="DH8" s="788"/>
      <c r="DI8" s="788"/>
      <c r="DJ8" s="788"/>
      <c r="DK8" s="789"/>
      <c r="DL8" s="787" t="s">
        <v>571</v>
      </c>
      <c r="DM8" s="788"/>
      <c r="DN8" s="788"/>
      <c r="DO8" s="788"/>
      <c r="DP8" s="789"/>
      <c r="DQ8" s="787" t="s">
        <v>571</v>
      </c>
      <c r="DR8" s="788"/>
      <c r="DS8" s="788"/>
      <c r="DT8" s="788"/>
      <c r="DU8" s="789"/>
      <c r="DV8" s="790"/>
      <c r="DW8" s="791"/>
      <c r="DX8" s="791"/>
      <c r="DY8" s="791"/>
      <c r="DZ8" s="792"/>
      <c r="EA8" s="226"/>
    </row>
    <row r="9" spans="1:131" s="227" customFormat="1" ht="26.25" customHeight="1" x14ac:dyDescent="0.2">
      <c r="A9" s="230">
        <v>3</v>
      </c>
      <c r="B9" s="793"/>
      <c r="C9" s="794"/>
      <c r="D9" s="794"/>
      <c r="E9" s="794"/>
      <c r="F9" s="794"/>
      <c r="G9" s="794"/>
      <c r="H9" s="794"/>
      <c r="I9" s="794"/>
      <c r="J9" s="794"/>
      <c r="K9" s="794"/>
      <c r="L9" s="794"/>
      <c r="M9" s="794"/>
      <c r="N9" s="794"/>
      <c r="O9" s="794"/>
      <c r="P9" s="795"/>
      <c r="Q9" s="796"/>
      <c r="R9" s="797"/>
      <c r="S9" s="797"/>
      <c r="T9" s="797"/>
      <c r="U9" s="797"/>
      <c r="V9" s="797"/>
      <c r="W9" s="797"/>
      <c r="X9" s="797"/>
      <c r="Y9" s="797"/>
      <c r="Z9" s="797"/>
      <c r="AA9" s="797"/>
      <c r="AB9" s="797"/>
      <c r="AC9" s="797"/>
      <c r="AD9" s="797"/>
      <c r="AE9" s="798"/>
      <c r="AF9" s="799"/>
      <c r="AG9" s="800"/>
      <c r="AH9" s="800"/>
      <c r="AI9" s="800"/>
      <c r="AJ9" s="801"/>
      <c r="AK9" s="780"/>
      <c r="AL9" s="781"/>
      <c r="AM9" s="781"/>
      <c r="AN9" s="781"/>
      <c r="AO9" s="781"/>
      <c r="AP9" s="781"/>
      <c r="AQ9" s="781"/>
      <c r="AR9" s="781"/>
      <c r="AS9" s="781"/>
      <c r="AT9" s="781"/>
      <c r="AU9" s="782"/>
      <c r="AV9" s="782"/>
      <c r="AW9" s="782"/>
      <c r="AX9" s="782"/>
      <c r="AY9" s="783"/>
      <c r="AZ9" s="223"/>
      <c r="BA9" s="223"/>
      <c r="BB9" s="223"/>
      <c r="BC9" s="223"/>
      <c r="BD9" s="223"/>
      <c r="BE9" s="224"/>
      <c r="BF9" s="224"/>
      <c r="BG9" s="224"/>
      <c r="BH9" s="224"/>
      <c r="BI9" s="224"/>
      <c r="BJ9" s="224"/>
      <c r="BK9" s="224"/>
      <c r="BL9" s="224"/>
      <c r="BM9" s="224"/>
      <c r="BN9" s="224"/>
      <c r="BO9" s="224"/>
      <c r="BP9" s="224"/>
      <c r="BQ9" s="230">
        <v>3</v>
      </c>
      <c r="BR9" s="231"/>
      <c r="BS9" s="784" t="s">
        <v>587</v>
      </c>
      <c r="BT9" s="785"/>
      <c r="BU9" s="785"/>
      <c r="BV9" s="785"/>
      <c r="BW9" s="785"/>
      <c r="BX9" s="785"/>
      <c r="BY9" s="785"/>
      <c r="BZ9" s="785"/>
      <c r="CA9" s="785"/>
      <c r="CB9" s="785"/>
      <c r="CC9" s="785"/>
      <c r="CD9" s="785"/>
      <c r="CE9" s="785"/>
      <c r="CF9" s="785"/>
      <c r="CG9" s="786"/>
      <c r="CH9" s="787">
        <v>7.9000000000000001E-2</v>
      </c>
      <c r="CI9" s="788"/>
      <c r="CJ9" s="788"/>
      <c r="CK9" s="788"/>
      <c r="CL9" s="789"/>
      <c r="CM9" s="787">
        <v>86.531000000000006</v>
      </c>
      <c r="CN9" s="788"/>
      <c r="CO9" s="788"/>
      <c r="CP9" s="788"/>
      <c r="CQ9" s="789"/>
      <c r="CR9" s="787">
        <v>3</v>
      </c>
      <c r="CS9" s="788"/>
      <c r="CT9" s="788"/>
      <c r="CU9" s="788"/>
      <c r="CV9" s="789"/>
      <c r="CW9" s="787">
        <v>21</v>
      </c>
      <c r="CX9" s="788"/>
      <c r="CY9" s="788"/>
      <c r="CZ9" s="788"/>
      <c r="DA9" s="789"/>
      <c r="DB9" s="787" t="s">
        <v>571</v>
      </c>
      <c r="DC9" s="788"/>
      <c r="DD9" s="788"/>
      <c r="DE9" s="788"/>
      <c r="DF9" s="789"/>
      <c r="DG9" s="787" t="s">
        <v>571</v>
      </c>
      <c r="DH9" s="788"/>
      <c r="DI9" s="788"/>
      <c r="DJ9" s="788"/>
      <c r="DK9" s="789"/>
      <c r="DL9" s="787" t="s">
        <v>571</v>
      </c>
      <c r="DM9" s="788"/>
      <c r="DN9" s="788"/>
      <c r="DO9" s="788"/>
      <c r="DP9" s="789"/>
      <c r="DQ9" s="787" t="s">
        <v>571</v>
      </c>
      <c r="DR9" s="788"/>
      <c r="DS9" s="788"/>
      <c r="DT9" s="788"/>
      <c r="DU9" s="789"/>
      <c r="DV9" s="790"/>
      <c r="DW9" s="791"/>
      <c r="DX9" s="791"/>
      <c r="DY9" s="791"/>
      <c r="DZ9" s="792"/>
      <c r="EA9" s="226"/>
    </row>
    <row r="10" spans="1:131" s="227" customFormat="1" ht="26.25" customHeight="1" x14ac:dyDescent="0.2">
      <c r="A10" s="230">
        <v>4</v>
      </c>
      <c r="B10" s="793"/>
      <c r="C10" s="794"/>
      <c r="D10" s="794"/>
      <c r="E10" s="794"/>
      <c r="F10" s="794"/>
      <c r="G10" s="794"/>
      <c r="H10" s="794"/>
      <c r="I10" s="794"/>
      <c r="J10" s="794"/>
      <c r="K10" s="794"/>
      <c r="L10" s="794"/>
      <c r="M10" s="794"/>
      <c r="N10" s="794"/>
      <c r="O10" s="794"/>
      <c r="P10" s="795"/>
      <c r="Q10" s="796"/>
      <c r="R10" s="797"/>
      <c r="S10" s="797"/>
      <c r="T10" s="797"/>
      <c r="U10" s="797"/>
      <c r="V10" s="797"/>
      <c r="W10" s="797"/>
      <c r="X10" s="797"/>
      <c r="Y10" s="797"/>
      <c r="Z10" s="797"/>
      <c r="AA10" s="797"/>
      <c r="AB10" s="797"/>
      <c r="AC10" s="797"/>
      <c r="AD10" s="797"/>
      <c r="AE10" s="798"/>
      <c r="AF10" s="799"/>
      <c r="AG10" s="800"/>
      <c r="AH10" s="800"/>
      <c r="AI10" s="800"/>
      <c r="AJ10" s="801"/>
      <c r="AK10" s="780"/>
      <c r="AL10" s="781"/>
      <c r="AM10" s="781"/>
      <c r="AN10" s="781"/>
      <c r="AO10" s="781"/>
      <c r="AP10" s="781"/>
      <c r="AQ10" s="781"/>
      <c r="AR10" s="781"/>
      <c r="AS10" s="781"/>
      <c r="AT10" s="781"/>
      <c r="AU10" s="782"/>
      <c r="AV10" s="782"/>
      <c r="AW10" s="782"/>
      <c r="AX10" s="782"/>
      <c r="AY10" s="783"/>
      <c r="AZ10" s="223"/>
      <c r="BA10" s="223"/>
      <c r="BB10" s="223"/>
      <c r="BC10" s="223"/>
      <c r="BD10" s="223"/>
      <c r="BE10" s="224"/>
      <c r="BF10" s="224"/>
      <c r="BG10" s="224"/>
      <c r="BH10" s="224"/>
      <c r="BI10" s="224"/>
      <c r="BJ10" s="224"/>
      <c r="BK10" s="224"/>
      <c r="BL10" s="224"/>
      <c r="BM10" s="224"/>
      <c r="BN10" s="224"/>
      <c r="BO10" s="224"/>
      <c r="BP10" s="224"/>
      <c r="BQ10" s="230">
        <v>4</v>
      </c>
      <c r="BR10" s="231"/>
      <c r="BS10" s="784" t="s">
        <v>588</v>
      </c>
      <c r="BT10" s="785"/>
      <c r="BU10" s="785"/>
      <c r="BV10" s="785"/>
      <c r="BW10" s="785"/>
      <c r="BX10" s="785"/>
      <c r="BY10" s="785"/>
      <c r="BZ10" s="785"/>
      <c r="CA10" s="785"/>
      <c r="CB10" s="785"/>
      <c r="CC10" s="785"/>
      <c r="CD10" s="785"/>
      <c r="CE10" s="785"/>
      <c r="CF10" s="785"/>
      <c r="CG10" s="786"/>
      <c r="CH10" s="787">
        <v>0</v>
      </c>
      <c r="CI10" s="788"/>
      <c r="CJ10" s="788"/>
      <c r="CK10" s="788"/>
      <c r="CL10" s="789"/>
      <c r="CM10" s="787">
        <v>23.7</v>
      </c>
      <c r="CN10" s="788"/>
      <c r="CO10" s="788"/>
      <c r="CP10" s="788"/>
      <c r="CQ10" s="789"/>
      <c r="CR10" s="787">
        <v>6.6</v>
      </c>
      <c r="CS10" s="788"/>
      <c r="CT10" s="788"/>
      <c r="CU10" s="788"/>
      <c r="CV10" s="789"/>
      <c r="CW10" s="787" t="s">
        <v>571</v>
      </c>
      <c r="CX10" s="788"/>
      <c r="CY10" s="788"/>
      <c r="CZ10" s="788"/>
      <c r="DA10" s="789"/>
      <c r="DB10" s="787" t="s">
        <v>571</v>
      </c>
      <c r="DC10" s="788"/>
      <c r="DD10" s="788"/>
      <c r="DE10" s="788"/>
      <c r="DF10" s="789"/>
      <c r="DG10" s="787" t="s">
        <v>571</v>
      </c>
      <c r="DH10" s="788"/>
      <c r="DI10" s="788"/>
      <c r="DJ10" s="788"/>
      <c r="DK10" s="789"/>
      <c r="DL10" s="787" t="s">
        <v>571</v>
      </c>
      <c r="DM10" s="788"/>
      <c r="DN10" s="788"/>
      <c r="DO10" s="788"/>
      <c r="DP10" s="789"/>
      <c r="DQ10" s="787" t="s">
        <v>571</v>
      </c>
      <c r="DR10" s="788"/>
      <c r="DS10" s="788"/>
      <c r="DT10" s="788"/>
      <c r="DU10" s="789"/>
      <c r="DV10" s="790"/>
      <c r="DW10" s="791"/>
      <c r="DX10" s="791"/>
      <c r="DY10" s="791"/>
      <c r="DZ10" s="792"/>
      <c r="EA10" s="226"/>
    </row>
    <row r="11" spans="1:131" s="227" customFormat="1" ht="26.25" customHeight="1" x14ac:dyDescent="0.2">
      <c r="A11" s="230">
        <v>5</v>
      </c>
      <c r="B11" s="793"/>
      <c r="C11" s="794"/>
      <c r="D11" s="794"/>
      <c r="E11" s="794"/>
      <c r="F11" s="794"/>
      <c r="G11" s="794"/>
      <c r="H11" s="794"/>
      <c r="I11" s="794"/>
      <c r="J11" s="794"/>
      <c r="K11" s="794"/>
      <c r="L11" s="794"/>
      <c r="M11" s="794"/>
      <c r="N11" s="794"/>
      <c r="O11" s="794"/>
      <c r="P11" s="795"/>
      <c r="Q11" s="796"/>
      <c r="R11" s="797"/>
      <c r="S11" s="797"/>
      <c r="T11" s="797"/>
      <c r="U11" s="797"/>
      <c r="V11" s="797"/>
      <c r="W11" s="797"/>
      <c r="X11" s="797"/>
      <c r="Y11" s="797"/>
      <c r="Z11" s="797"/>
      <c r="AA11" s="797"/>
      <c r="AB11" s="797"/>
      <c r="AC11" s="797"/>
      <c r="AD11" s="797"/>
      <c r="AE11" s="798"/>
      <c r="AF11" s="799"/>
      <c r="AG11" s="800"/>
      <c r="AH11" s="800"/>
      <c r="AI11" s="800"/>
      <c r="AJ11" s="801"/>
      <c r="AK11" s="780"/>
      <c r="AL11" s="781"/>
      <c r="AM11" s="781"/>
      <c r="AN11" s="781"/>
      <c r="AO11" s="781"/>
      <c r="AP11" s="781"/>
      <c r="AQ11" s="781"/>
      <c r="AR11" s="781"/>
      <c r="AS11" s="781"/>
      <c r="AT11" s="781"/>
      <c r="AU11" s="782"/>
      <c r="AV11" s="782"/>
      <c r="AW11" s="782"/>
      <c r="AX11" s="782"/>
      <c r="AY11" s="783"/>
      <c r="AZ11" s="223"/>
      <c r="BA11" s="223"/>
      <c r="BB11" s="223"/>
      <c r="BC11" s="223"/>
      <c r="BD11" s="223"/>
      <c r="BE11" s="224"/>
      <c r="BF11" s="224"/>
      <c r="BG11" s="224"/>
      <c r="BH11" s="224"/>
      <c r="BI11" s="224"/>
      <c r="BJ11" s="224"/>
      <c r="BK11" s="224"/>
      <c r="BL11" s="224"/>
      <c r="BM11" s="224"/>
      <c r="BN11" s="224"/>
      <c r="BO11" s="224"/>
      <c r="BP11" s="224"/>
      <c r="BQ11" s="230">
        <v>5</v>
      </c>
      <c r="BR11" s="231"/>
      <c r="BS11" s="784" t="s">
        <v>589</v>
      </c>
      <c r="BT11" s="785"/>
      <c r="BU11" s="785"/>
      <c r="BV11" s="785"/>
      <c r="BW11" s="785"/>
      <c r="BX11" s="785"/>
      <c r="BY11" s="785"/>
      <c r="BZ11" s="785"/>
      <c r="CA11" s="785"/>
      <c r="CB11" s="785"/>
      <c r="CC11" s="785"/>
      <c r="CD11" s="785"/>
      <c r="CE11" s="785"/>
      <c r="CF11" s="785"/>
      <c r="CG11" s="786"/>
      <c r="CH11" s="787">
        <v>2.2389999999999999</v>
      </c>
      <c r="CI11" s="788"/>
      <c r="CJ11" s="788"/>
      <c r="CK11" s="788"/>
      <c r="CL11" s="789"/>
      <c r="CM11" s="787">
        <v>27.096</v>
      </c>
      <c r="CN11" s="788"/>
      <c r="CO11" s="788"/>
      <c r="CP11" s="788"/>
      <c r="CQ11" s="789"/>
      <c r="CR11" s="787">
        <v>2.9849999999999999</v>
      </c>
      <c r="CS11" s="788"/>
      <c r="CT11" s="788"/>
      <c r="CU11" s="788"/>
      <c r="CV11" s="789"/>
      <c r="CW11" s="787" t="s">
        <v>571</v>
      </c>
      <c r="CX11" s="788"/>
      <c r="CY11" s="788"/>
      <c r="CZ11" s="788"/>
      <c r="DA11" s="789"/>
      <c r="DB11" s="787" t="s">
        <v>571</v>
      </c>
      <c r="DC11" s="788"/>
      <c r="DD11" s="788"/>
      <c r="DE11" s="788"/>
      <c r="DF11" s="789"/>
      <c r="DG11" s="787" t="s">
        <v>571</v>
      </c>
      <c r="DH11" s="788"/>
      <c r="DI11" s="788"/>
      <c r="DJ11" s="788"/>
      <c r="DK11" s="789"/>
      <c r="DL11" s="787" t="s">
        <v>571</v>
      </c>
      <c r="DM11" s="788"/>
      <c r="DN11" s="788"/>
      <c r="DO11" s="788"/>
      <c r="DP11" s="789"/>
      <c r="DQ11" s="787" t="s">
        <v>571</v>
      </c>
      <c r="DR11" s="788"/>
      <c r="DS11" s="788"/>
      <c r="DT11" s="788"/>
      <c r="DU11" s="789"/>
      <c r="DV11" s="790"/>
      <c r="DW11" s="791"/>
      <c r="DX11" s="791"/>
      <c r="DY11" s="791"/>
      <c r="DZ11" s="792"/>
      <c r="EA11" s="226"/>
    </row>
    <row r="12" spans="1:131" s="227" customFormat="1" ht="26.25" customHeight="1" x14ac:dyDescent="0.2">
      <c r="A12" s="230">
        <v>6</v>
      </c>
      <c r="B12" s="793"/>
      <c r="C12" s="794"/>
      <c r="D12" s="794"/>
      <c r="E12" s="794"/>
      <c r="F12" s="794"/>
      <c r="G12" s="794"/>
      <c r="H12" s="794"/>
      <c r="I12" s="794"/>
      <c r="J12" s="794"/>
      <c r="K12" s="794"/>
      <c r="L12" s="794"/>
      <c r="M12" s="794"/>
      <c r="N12" s="794"/>
      <c r="O12" s="794"/>
      <c r="P12" s="795"/>
      <c r="Q12" s="796"/>
      <c r="R12" s="797"/>
      <c r="S12" s="797"/>
      <c r="T12" s="797"/>
      <c r="U12" s="797"/>
      <c r="V12" s="797"/>
      <c r="W12" s="797"/>
      <c r="X12" s="797"/>
      <c r="Y12" s="797"/>
      <c r="Z12" s="797"/>
      <c r="AA12" s="797"/>
      <c r="AB12" s="797"/>
      <c r="AC12" s="797"/>
      <c r="AD12" s="797"/>
      <c r="AE12" s="798"/>
      <c r="AF12" s="799"/>
      <c r="AG12" s="800"/>
      <c r="AH12" s="800"/>
      <c r="AI12" s="800"/>
      <c r="AJ12" s="801"/>
      <c r="AK12" s="780"/>
      <c r="AL12" s="781"/>
      <c r="AM12" s="781"/>
      <c r="AN12" s="781"/>
      <c r="AO12" s="781"/>
      <c r="AP12" s="781"/>
      <c r="AQ12" s="781"/>
      <c r="AR12" s="781"/>
      <c r="AS12" s="781"/>
      <c r="AT12" s="781"/>
      <c r="AU12" s="782"/>
      <c r="AV12" s="782"/>
      <c r="AW12" s="782"/>
      <c r="AX12" s="782"/>
      <c r="AY12" s="783"/>
      <c r="AZ12" s="223"/>
      <c r="BA12" s="223"/>
      <c r="BB12" s="223"/>
      <c r="BC12" s="223"/>
      <c r="BD12" s="223"/>
      <c r="BE12" s="224"/>
      <c r="BF12" s="224"/>
      <c r="BG12" s="224"/>
      <c r="BH12" s="224"/>
      <c r="BI12" s="224"/>
      <c r="BJ12" s="224"/>
      <c r="BK12" s="224"/>
      <c r="BL12" s="224"/>
      <c r="BM12" s="224"/>
      <c r="BN12" s="224"/>
      <c r="BO12" s="224"/>
      <c r="BP12" s="224"/>
      <c r="BQ12" s="230">
        <v>6</v>
      </c>
      <c r="BR12" s="231"/>
      <c r="BS12" s="784" t="s">
        <v>590</v>
      </c>
      <c r="BT12" s="785"/>
      <c r="BU12" s="785"/>
      <c r="BV12" s="785"/>
      <c r="BW12" s="785"/>
      <c r="BX12" s="785"/>
      <c r="BY12" s="785"/>
      <c r="BZ12" s="785"/>
      <c r="CA12" s="785"/>
      <c r="CB12" s="785"/>
      <c r="CC12" s="785"/>
      <c r="CD12" s="785"/>
      <c r="CE12" s="785"/>
      <c r="CF12" s="785"/>
      <c r="CG12" s="786"/>
      <c r="CH12" s="787">
        <v>9.2200000000000006</v>
      </c>
      <c r="CI12" s="788"/>
      <c r="CJ12" s="788"/>
      <c r="CK12" s="788"/>
      <c r="CL12" s="789"/>
      <c r="CM12" s="787">
        <v>68.599999999999994</v>
      </c>
      <c r="CN12" s="788"/>
      <c r="CO12" s="788"/>
      <c r="CP12" s="788"/>
      <c r="CQ12" s="789"/>
      <c r="CR12" s="787">
        <v>3</v>
      </c>
      <c r="CS12" s="788"/>
      <c r="CT12" s="788"/>
      <c r="CU12" s="788"/>
      <c r="CV12" s="789"/>
      <c r="CW12" s="787">
        <v>19.172000000000001</v>
      </c>
      <c r="CX12" s="788"/>
      <c r="CY12" s="788"/>
      <c r="CZ12" s="788"/>
      <c r="DA12" s="789"/>
      <c r="DB12" s="787" t="s">
        <v>571</v>
      </c>
      <c r="DC12" s="788"/>
      <c r="DD12" s="788"/>
      <c r="DE12" s="788"/>
      <c r="DF12" s="789"/>
      <c r="DG12" s="787" t="s">
        <v>571</v>
      </c>
      <c r="DH12" s="788"/>
      <c r="DI12" s="788"/>
      <c r="DJ12" s="788"/>
      <c r="DK12" s="789"/>
      <c r="DL12" s="787" t="s">
        <v>571</v>
      </c>
      <c r="DM12" s="788"/>
      <c r="DN12" s="788"/>
      <c r="DO12" s="788"/>
      <c r="DP12" s="789"/>
      <c r="DQ12" s="787" t="s">
        <v>571</v>
      </c>
      <c r="DR12" s="788"/>
      <c r="DS12" s="788"/>
      <c r="DT12" s="788"/>
      <c r="DU12" s="789"/>
      <c r="DV12" s="790"/>
      <c r="DW12" s="791"/>
      <c r="DX12" s="791"/>
      <c r="DY12" s="791"/>
      <c r="DZ12" s="792"/>
      <c r="EA12" s="226"/>
    </row>
    <row r="13" spans="1:131" s="227" customFormat="1" ht="26.25" customHeight="1" x14ac:dyDescent="0.2">
      <c r="A13" s="230">
        <v>7</v>
      </c>
      <c r="B13" s="793"/>
      <c r="C13" s="794"/>
      <c r="D13" s="794"/>
      <c r="E13" s="794"/>
      <c r="F13" s="794"/>
      <c r="G13" s="794"/>
      <c r="H13" s="794"/>
      <c r="I13" s="794"/>
      <c r="J13" s="794"/>
      <c r="K13" s="794"/>
      <c r="L13" s="794"/>
      <c r="M13" s="794"/>
      <c r="N13" s="794"/>
      <c r="O13" s="794"/>
      <c r="P13" s="795"/>
      <c r="Q13" s="796"/>
      <c r="R13" s="797"/>
      <c r="S13" s="797"/>
      <c r="T13" s="797"/>
      <c r="U13" s="797"/>
      <c r="V13" s="797"/>
      <c r="W13" s="797"/>
      <c r="X13" s="797"/>
      <c r="Y13" s="797"/>
      <c r="Z13" s="797"/>
      <c r="AA13" s="797"/>
      <c r="AB13" s="797"/>
      <c r="AC13" s="797"/>
      <c r="AD13" s="797"/>
      <c r="AE13" s="798"/>
      <c r="AF13" s="799"/>
      <c r="AG13" s="800"/>
      <c r="AH13" s="800"/>
      <c r="AI13" s="800"/>
      <c r="AJ13" s="801"/>
      <c r="AK13" s="780"/>
      <c r="AL13" s="781"/>
      <c r="AM13" s="781"/>
      <c r="AN13" s="781"/>
      <c r="AO13" s="781"/>
      <c r="AP13" s="781"/>
      <c r="AQ13" s="781"/>
      <c r="AR13" s="781"/>
      <c r="AS13" s="781"/>
      <c r="AT13" s="781"/>
      <c r="AU13" s="782"/>
      <c r="AV13" s="782"/>
      <c r="AW13" s="782"/>
      <c r="AX13" s="782"/>
      <c r="AY13" s="783"/>
      <c r="AZ13" s="223"/>
      <c r="BA13" s="223"/>
      <c r="BB13" s="223"/>
      <c r="BC13" s="223"/>
      <c r="BD13" s="223"/>
      <c r="BE13" s="224"/>
      <c r="BF13" s="224"/>
      <c r="BG13" s="224"/>
      <c r="BH13" s="224"/>
      <c r="BI13" s="224"/>
      <c r="BJ13" s="224"/>
      <c r="BK13" s="224"/>
      <c r="BL13" s="224"/>
      <c r="BM13" s="224"/>
      <c r="BN13" s="224"/>
      <c r="BO13" s="224"/>
      <c r="BP13" s="224"/>
      <c r="BQ13" s="230">
        <v>7</v>
      </c>
      <c r="BR13" s="231"/>
      <c r="BS13" s="784" t="s">
        <v>591</v>
      </c>
      <c r="BT13" s="785"/>
      <c r="BU13" s="785"/>
      <c r="BV13" s="785"/>
      <c r="BW13" s="785"/>
      <c r="BX13" s="785"/>
      <c r="BY13" s="785"/>
      <c r="BZ13" s="785"/>
      <c r="CA13" s="785"/>
      <c r="CB13" s="785"/>
      <c r="CC13" s="785"/>
      <c r="CD13" s="785"/>
      <c r="CE13" s="785"/>
      <c r="CF13" s="785"/>
      <c r="CG13" s="786"/>
      <c r="CH13" s="787">
        <v>2</v>
      </c>
      <c r="CI13" s="788"/>
      <c r="CJ13" s="788"/>
      <c r="CK13" s="788"/>
      <c r="CL13" s="789"/>
      <c r="CM13" s="787">
        <v>19.579999999999998</v>
      </c>
      <c r="CN13" s="788"/>
      <c r="CO13" s="788"/>
      <c r="CP13" s="788"/>
      <c r="CQ13" s="789"/>
      <c r="CR13" s="787">
        <v>2</v>
      </c>
      <c r="CS13" s="788"/>
      <c r="CT13" s="788"/>
      <c r="CU13" s="788"/>
      <c r="CV13" s="789"/>
      <c r="CW13" s="787">
        <v>61.5</v>
      </c>
      <c r="CX13" s="788"/>
      <c r="CY13" s="788"/>
      <c r="CZ13" s="788"/>
      <c r="DA13" s="789"/>
      <c r="DB13" s="787" t="s">
        <v>571</v>
      </c>
      <c r="DC13" s="788"/>
      <c r="DD13" s="788"/>
      <c r="DE13" s="788"/>
      <c r="DF13" s="789"/>
      <c r="DG13" s="787" t="s">
        <v>571</v>
      </c>
      <c r="DH13" s="788"/>
      <c r="DI13" s="788"/>
      <c r="DJ13" s="788"/>
      <c r="DK13" s="789"/>
      <c r="DL13" s="787" t="s">
        <v>571</v>
      </c>
      <c r="DM13" s="788"/>
      <c r="DN13" s="788"/>
      <c r="DO13" s="788"/>
      <c r="DP13" s="789"/>
      <c r="DQ13" s="787" t="s">
        <v>571</v>
      </c>
      <c r="DR13" s="788"/>
      <c r="DS13" s="788"/>
      <c r="DT13" s="788"/>
      <c r="DU13" s="789"/>
      <c r="DV13" s="790"/>
      <c r="DW13" s="791"/>
      <c r="DX13" s="791"/>
      <c r="DY13" s="791"/>
      <c r="DZ13" s="792"/>
      <c r="EA13" s="226"/>
    </row>
    <row r="14" spans="1:131" s="227" customFormat="1" ht="26.25" customHeight="1" x14ac:dyDescent="0.2">
      <c r="A14" s="230">
        <v>8</v>
      </c>
      <c r="B14" s="793"/>
      <c r="C14" s="794"/>
      <c r="D14" s="794"/>
      <c r="E14" s="794"/>
      <c r="F14" s="794"/>
      <c r="G14" s="794"/>
      <c r="H14" s="794"/>
      <c r="I14" s="794"/>
      <c r="J14" s="794"/>
      <c r="K14" s="794"/>
      <c r="L14" s="794"/>
      <c r="M14" s="794"/>
      <c r="N14" s="794"/>
      <c r="O14" s="794"/>
      <c r="P14" s="795"/>
      <c r="Q14" s="796"/>
      <c r="R14" s="797"/>
      <c r="S14" s="797"/>
      <c r="T14" s="797"/>
      <c r="U14" s="797"/>
      <c r="V14" s="797"/>
      <c r="W14" s="797"/>
      <c r="X14" s="797"/>
      <c r="Y14" s="797"/>
      <c r="Z14" s="797"/>
      <c r="AA14" s="797"/>
      <c r="AB14" s="797"/>
      <c r="AC14" s="797"/>
      <c r="AD14" s="797"/>
      <c r="AE14" s="798"/>
      <c r="AF14" s="799"/>
      <c r="AG14" s="800"/>
      <c r="AH14" s="800"/>
      <c r="AI14" s="800"/>
      <c r="AJ14" s="801"/>
      <c r="AK14" s="780"/>
      <c r="AL14" s="781"/>
      <c r="AM14" s="781"/>
      <c r="AN14" s="781"/>
      <c r="AO14" s="781"/>
      <c r="AP14" s="781"/>
      <c r="AQ14" s="781"/>
      <c r="AR14" s="781"/>
      <c r="AS14" s="781"/>
      <c r="AT14" s="781"/>
      <c r="AU14" s="782"/>
      <c r="AV14" s="782"/>
      <c r="AW14" s="782"/>
      <c r="AX14" s="782"/>
      <c r="AY14" s="783"/>
      <c r="AZ14" s="223"/>
      <c r="BA14" s="223"/>
      <c r="BB14" s="223"/>
      <c r="BC14" s="223"/>
      <c r="BD14" s="223"/>
      <c r="BE14" s="224"/>
      <c r="BF14" s="224"/>
      <c r="BG14" s="224"/>
      <c r="BH14" s="224"/>
      <c r="BI14" s="224"/>
      <c r="BJ14" s="224"/>
      <c r="BK14" s="224"/>
      <c r="BL14" s="224"/>
      <c r="BM14" s="224"/>
      <c r="BN14" s="224"/>
      <c r="BO14" s="224"/>
      <c r="BP14" s="224"/>
      <c r="BQ14" s="230">
        <v>8</v>
      </c>
      <c r="BR14" s="231"/>
      <c r="BS14" s="784" t="s">
        <v>592</v>
      </c>
      <c r="BT14" s="785"/>
      <c r="BU14" s="785"/>
      <c r="BV14" s="785"/>
      <c r="BW14" s="785"/>
      <c r="BX14" s="785"/>
      <c r="BY14" s="785"/>
      <c r="BZ14" s="785"/>
      <c r="CA14" s="785"/>
      <c r="CB14" s="785"/>
      <c r="CC14" s="785"/>
      <c r="CD14" s="785"/>
      <c r="CE14" s="785"/>
      <c r="CF14" s="785"/>
      <c r="CG14" s="786"/>
      <c r="CH14" s="787">
        <v>-2.83</v>
      </c>
      <c r="CI14" s="788"/>
      <c r="CJ14" s="788"/>
      <c r="CK14" s="788"/>
      <c r="CL14" s="789"/>
      <c r="CM14" s="787">
        <v>45.36</v>
      </c>
      <c r="CN14" s="788"/>
      <c r="CO14" s="788"/>
      <c r="CP14" s="788"/>
      <c r="CQ14" s="789"/>
      <c r="CR14" s="787">
        <v>3</v>
      </c>
      <c r="CS14" s="788"/>
      <c r="CT14" s="788"/>
      <c r="CU14" s="788"/>
      <c r="CV14" s="789"/>
      <c r="CW14" s="787" t="s">
        <v>571</v>
      </c>
      <c r="CX14" s="788"/>
      <c r="CY14" s="788"/>
      <c r="CZ14" s="788"/>
      <c r="DA14" s="789"/>
      <c r="DB14" s="787" t="s">
        <v>571</v>
      </c>
      <c r="DC14" s="788"/>
      <c r="DD14" s="788"/>
      <c r="DE14" s="788"/>
      <c r="DF14" s="789"/>
      <c r="DG14" s="787" t="s">
        <v>571</v>
      </c>
      <c r="DH14" s="788"/>
      <c r="DI14" s="788"/>
      <c r="DJ14" s="788"/>
      <c r="DK14" s="789"/>
      <c r="DL14" s="787" t="s">
        <v>571</v>
      </c>
      <c r="DM14" s="788"/>
      <c r="DN14" s="788"/>
      <c r="DO14" s="788"/>
      <c r="DP14" s="789"/>
      <c r="DQ14" s="787" t="s">
        <v>571</v>
      </c>
      <c r="DR14" s="788"/>
      <c r="DS14" s="788"/>
      <c r="DT14" s="788"/>
      <c r="DU14" s="789"/>
      <c r="DV14" s="790"/>
      <c r="DW14" s="791"/>
      <c r="DX14" s="791"/>
      <c r="DY14" s="791"/>
      <c r="DZ14" s="792"/>
      <c r="EA14" s="226"/>
    </row>
    <row r="15" spans="1:131" s="227" customFormat="1" ht="26.25" customHeight="1" x14ac:dyDescent="0.2">
      <c r="A15" s="230">
        <v>9</v>
      </c>
      <c r="B15" s="793"/>
      <c r="C15" s="794"/>
      <c r="D15" s="794"/>
      <c r="E15" s="794"/>
      <c r="F15" s="794"/>
      <c r="G15" s="794"/>
      <c r="H15" s="794"/>
      <c r="I15" s="794"/>
      <c r="J15" s="794"/>
      <c r="K15" s="794"/>
      <c r="L15" s="794"/>
      <c r="M15" s="794"/>
      <c r="N15" s="794"/>
      <c r="O15" s="794"/>
      <c r="P15" s="795"/>
      <c r="Q15" s="796"/>
      <c r="R15" s="797"/>
      <c r="S15" s="797"/>
      <c r="T15" s="797"/>
      <c r="U15" s="797"/>
      <c r="V15" s="797"/>
      <c r="W15" s="797"/>
      <c r="X15" s="797"/>
      <c r="Y15" s="797"/>
      <c r="Z15" s="797"/>
      <c r="AA15" s="797"/>
      <c r="AB15" s="797"/>
      <c r="AC15" s="797"/>
      <c r="AD15" s="797"/>
      <c r="AE15" s="798"/>
      <c r="AF15" s="799"/>
      <c r="AG15" s="800"/>
      <c r="AH15" s="800"/>
      <c r="AI15" s="800"/>
      <c r="AJ15" s="801"/>
      <c r="AK15" s="780"/>
      <c r="AL15" s="781"/>
      <c r="AM15" s="781"/>
      <c r="AN15" s="781"/>
      <c r="AO15" s="781"/>
      <c r="AP15" s="781"/>
      <c r="AQ15" s="781"/>
      <c r="AR15" s="781"/>
      <c r="AS15" s="781"/>
      <c r="AT15" s="781"/>
      <c r="AU15" s="782"/>
      <c r="AV15" s="782"/>
      <c r="AW15" s="782"/>
      <c r="AX15" s="782"/>
      <c r="AY15" s="783"/>
      <c r="AZ15" s="223"/>
      <c r="BA15" s="223"/>
      <c r="BB15" s="223"/>
      <c r="BC15" s="223"/>
      <c r="BD15" s="223"/>
      <c r="BE15" s="224"/>
      <c r="BF15" s="224"/>
      <c r="BG15" s="224"/>
      <c r="BH15" s="224"/>
      <c r="BI15" s="224"/>
      <c r="BJ15" s="224"/>
      <c r="BK15" s="224"/>
      <c r="BL15" s="224"/>
      <c r="BM15" s="224"/>
      <c r="BN15" s="224"/>
      <c r="BO15" s="224"/>
      <c r="BP15" s="224"/>
      <c r="BQ15" s="230">
        <v>9</v>
      </c>
      <c r="BR15" s="231"/>
      <c r="BS15" s="784" t="s">
        <v>593</v>
      </c>
      <c r="BT15" s="785"/>
      <c r="BU15" s="785"/>
      <c r="BV15" s="785"/>
      <c r="BW15" s="785"/>
      <c r="BX15" s="785"/>
      <c r="BY15" s="785"/>
      <c r="BZ15" s="785"/>
      <c r="CA15" s="785"/>
      <c r="CB15" s="785"/>
      <c r="CC15" s="785"/>
      <c r="CD15" s="785"/>
      <c r="CE15" s="785"/>
      <c r="CF15" s="785"/>
      <c r="CG15" s="786"/>
      <c r="CH15" s="787">
        <v>2.6320000000000001</v>
      </c>
      <c r="CI15" s="788"/>
      <c r="CJ15" s="788"/>
      <c r="CK15" s="788"/>
      <c r="CL15" s="789"/>
      <c r="CM15" s="787">
        <v>58.493000000000002</v>
      </c>
      <c r="CN15" s="788"/>
      <c r="CO15" s="788"/>
      <c r="CP15" s="788"/>
      <c r="CQ15" s="789"/>
      <c r="CR15" s="787">
        <v>45</v>
      </c>
      <c r="CS15" s="788"/>
      <c r="CT15" s="788"/>
      <c r="CU15" s="788"/>
      <c r="CV15" s="789"/>
      <c r="CW15" s="787">
        <v>11.5</v>
      </c>
      <c r="CX15" s="788"/>
      <c r="CY15" s="788"/>
      <c r="CZ15" s="788"/>
      <c r="DA15" s="789"/>
      <c r="DB15" s="787" t="s">
        <v>571</v>
      </c>
      <c r="DC15" s="788"/>
      <c r="DD15" s="788"/>
      <c r="DE15" s="788"/>
      <c r="DF15" s="789"/>
      <c r="DG15" s="787" t="s">
        <v>571</v>
      </c>
      <c r="DH15" s="788"/>
      <c r="DI15" s="788"/>
      <c r="DJ15" s="788"/>
      <c r="DK15" s="789"/>
      <c r="DL15" s="787" t="s">
        <v>571</v>
      </c>
      <c r="DM15" s="788"/>
      <c r="DN15" s="788"/>
      <c r="DO15" s="788"/>
      <c r="DP15" s="789"/>
      <c r="DQ15" s="787" t="s">
        <v>571</v>
      </c>
      <c r="DR15" s="788"/>
      <c r="DS15" s="788"/>
      <c r="DT15" s="788"/>
      <c r="DU15" s="789"/>
      <c r="DV15" s="790"/>
      <c r="DW15" s="791"/>
      <c r="DX15" s="791"/>
      <c r="DY15" s="791"/>
      <c r="DZ15" s="792"/>
      <c r="EA15" s="226"/>
    </row>
    <row r="16" spans="1:131" s="227" customFormat="1" ht="26.25" customHeight="1" x14ac:dyDescent="0.2">
      <c r="A16" s="230">
        <v>10</v>
      </c>
      <c r="B16" s="793"/>
      <c r="C16" s="794"/>
      <c r="D16" s="794"/>
      <c r="E16" s="794"/>
      <c r="F16" s="794"/>
      <c r="G16" s="794"/>
      <c r="H16" s="794"/>
      <c r="I16" s="794"/>
      <c r="J16" s="794"/>
      <c r="K16" s="794"/>
      <c r="L16" s="794"/>
      <c r="M16" s="794"/>
      <c r="N16" s="794"/>
      <c r="O16" s="794"/>
      <c r="P16" s="795"/>
      <c r="Q16" s="796"/>
      <c r="R16" s="797"/>
      <c r="S16" s="797"/>
      <c r="T16" s="797"/>
      <c r="U16" s="797"/>
      <c r="V16" s="797"/>
      <c r="W16" s="797"/>
      <c r="X16" s="797"/>
      <c r="Y16" s="797"/>
      <c r="Z16" s="797"/>
      <c r="AA16" s="797"/>
      <c r="AB16" s="797"/>
      <c r="AC16" s="797"/>
      <c r="AD16" s="797"/>
      <c r="AE16" s="798"/>
      <c r="AF16" s="799"/>
      <c r="AG16" s="800"/>
      <c r="AH16" s="800"/>
      <c r="AI16" s="800"/>
      <c r="AJ16" s="801"/>
      <c r="AK16" s="780"/>
      <c r="AL16" s="781"/>
      <c r="AM16" s="781"/>
      <c r="AN16" s="781"/>
      <c r="AO16" s="781"/>
      <c r="AP16" s="781"/>
      <c r="AQ16" s="781"/>
      <c r="AR16" s="781"/>
      <c r="AS16" s="781"/>
      <c r="AT16" s="781"/>
      <c r="AU16" s="782"/>
      <c r="AV16" s="782"/>
      <c r="AW16" s="782"/>
      <c r="AX16" s="782"/>
      <c r="AY16" s="783"/>
      <c r="AZ16" s="223"/>
      <c r="BA16" s="223"/>
      <c r="BB16" s="223"/>
      <c r="BC16" s="223"/>
      <c r="BD16" s="223"/>
      <c r="BE16" s="224"/>
      <c r="BF16" s="224"/>
      <c r="BG16" s="224"/>
      <c r="BH16" s="224"/>
      <c r="BI16" s="224"/>
      <c r="BJ16" s="224"/>
      <c r="BK16" s="224"/>
      <c r="BL16" s="224"/>
      <c r="BM16" s="224"/>
      <c r="BN16" s="224"/>
      <c r="BO16" s="224"/>
      <c r="BP16" s="224"/>
      <c r="BQ16" s="230">
        <v>10</v>
      </c>
      <c r="BR16" s="231"/>
      <c r="BS16" s="784" t="s">
        <v>594</v>
      </c>
      <c r="BT16" s="785"/>
      <c r="BU16" s="785"/>
      <c r="BV16" s="785"/>
      <c r="BW16" s="785"/>
      <c r="BX16" s="785"/>
      <c r="BY16" s="785"/>
      <c r="BZ16" s="785"/>
      <c r="CA16" s="785"/>
      <c r="CB16" s="785"/>
      <c r="CC16" s="785"/>
      <c r="CD16" s="785"/>
      <c r="CE16" s="785"/>
      <c r="CF16" s="785"/>
      <c r="CG16" s="786"/>
      <c r="CH16" s="787">
        <v>-1.256</v>
      </c>
      <c r="CI16" s="788"/>
      <c r="CJ16" s="788"/>
      <c r="CK16" s="788"/>
      <c r="CL16" s="789"/>
      <c r="CM16" s="787">
        <v>9.1329999999999991</v>
      </c>
      <c r="CN16" s="788"/>
      <c r="CO16" s="788"/>
      <c r="CP16" s="788"/>
      <c r="CQ16" s="789"/>
      <c r="CR16" s="787">
        <v>3</v>
      </c>
      <c r="CS16" s="788"/>
      <c r="CT16" s="788"/>
      <c r="CU16" s="788"/>
      <c r="CV16" s="789"/>
      <c r="CW16" s="787" t="s">
        <v>571</v>
      </c>
      <c r="CX16" s="788"/>
      <c r="CY16" s="788"/>
      <c r="CZ16" s="788"/>
      <c r="DA16" s="789"/>
      <c r="DB16" s="787" t="s">
        <v>571</v>
      </c>
      <c r="DC16" s="788"/>
      <c r="DD16" s="788"/>
      <c r="DE16" s="788"/>
      <c r="DF16" s="789"/>
      <c r="DG16" s="787" t="s">
        <v>571</v>
      </c>
      <c r="DH16" s="788"/>
      <c r="DI16" s="788"/>
      <c r="DJ16" s="788"/>
      <c r="DK16" s="789"/>
      <c r="DL16" s="787" t="s">
        <v>571</v>
      </c>
      <c r="DM16" s="788"/>
      <c r="DN16" s="788"/>
      <c r="DO16" s="788"/>
      <c r="DP16" s="789"/>
      <c r="DQ16" s="787" t="s">
        <v>571</v>
      </c>
      <c r="DR16" s="788"/>
      <c r="DS16" s="788"/>
      <c r="DT16" s="788"/>
      <c r="DU16" s="789"/>
      <c r="DV16" s="790"/>
      <c r="DW16" s="791"/>
      <c r="DX16" s="791"/>
      <c r="DY16" s="791"/>
      <c r="DZ16" s="792"/>
      <c r="EA16" s="226"/>
    </row>
    <row r="17" spans="1:131" s="227" customFormat="1" ht="26.25" customHeight="1" x14ac:dyDescent="0.2">
      <c r="A17" s="230">
        <v>11</v>
      </c>
      <c r="B17" s="793"/>
      <c r="C17" s="794"/>
      <c r="D17" s="794"/>
      <c r="E17" s="794"/>
      <c r="F17" s="794"/>
      <c r="G17" s="794"/>
      <c r="H17" s="794"/>
      <c r="I17" s="794"/>
      <c r="J17" s="794"/>
      <c r="K17" s="794"/>
      <c r="L17" s="794"/>
      <c r="M17" s="794"/>
      <c r="N17" s="794"/>
      <c r="O17" s="794"/>
      <c r="P17" s="795"/>
      <c r="Q17" s="796"/>
      <c r="R17" s="797"/>
      <c r="S17" s="797"/>
      <c r="T17" s="797"/>
      <c r="U17" s="797"/>
      <c r="V17" s="797"/>
      <c r="W17" s="797"/>
      <c r="X17" s="797"/>
      <c r="Y17" s="797"/>
      <c r="Z17" s="797"/>
      <c r="AA17" s="797"/>
      <c r="AB17" s="797"/>
      <c r="AC17" s="797"/>
      <c r="AD17" s="797"/>
      <c r="AE17" s="798"/>
      <c r="AF17" s="799"/>
      <c r="AG17" s="800"/>
      <c r="AH17" s="800"/>
      <c r="AI17" s="800"/>
      <c r="AJ17" s="801"/>
      <c r="AK17" s="780"/>
      <c r="AL17" s="781"/>
      <c r="AM17" s="781"/>
      <c r="AN17" s="781"/>
      <c r="AO17" s="781"/>
      <c r="AP17" s="781"/>
      <c r="AQ17" s="781"/>
      <c r="AR17" s="781"/>
      <c r="AS17" s="781"/>
      <c r="AT17" s="781"/>
      <c r="AU17" s="782"/>
      <c r="AV17" s="782"/>
      <c r="AW17" s="782"/>
      <c r="AX17" s="782"/>
      <c r="AY17" s="783"/>
      <c r="AZ17" s="223"/>
      <c r="BA17" s="223"/>
      <c r="BB17" s="223"/>
      <c r="BC17" s="223"/>
      <c r="BD17" s="223"/>
      <c r="BE17" s="224"/>
      <c r="BF17" s="224"/>
      <c r="BG17" s="224"/>
      <c r="BH17" s="224"/>
      <c r="BI17" s="224"/>
      <c r="BJ17" s="224"/>
      <c r="BK17" s="224"/>
      <c r="BL17" s="224"/>
      <c r="BM17" s="224"/>
      <c r="BN17" s="224"/>
      <c r="BO17" s="224"/>
      <c r="BP17" s="224"/>
      <c r="BQ17" s="230">
        <v>11</v>
      </c>
      <c r="BR17" s="231"/>
      <c r="BS17" s="784" t="s">
        <v>595</v>
      </c>
      <c r="BT17" s="785"/>
      <c r="BU17" s="785"/>
      <c r="BV17" s="785"/>
      <c r="BW17" s="785"/>
      <c r="BX17" s="785"/>
      <c r="BY17" s="785"/>
      <c r="BZ17" s="785"/>
      <c r="CA17" s="785"/>
      <c r="CB17" s="785"/>
      <c r="CC17" s="785"/>
      <c r="CD17" s="785"/>
      <c r="CE17" s="785"/>
      <c r="CF17" s="785"/>
      <c r="CG17" s="786"/>
      <c r="CH17" s="787">
        <v>1.4059999999999999</v>
      </c>
      <c r="CI17" s="788"/>
      <c r="CJ17" s="788"/>
      <c r="CK17" s="788"/>
      <c r="CL17" s="789"/>
      <c r="CM17" s="787">
        <v>5.99</v>
      </c>
      <c r="CN17" s="788"/>
      <c r="CO17" s="788"/>
      <c r="CP17" s="788"/>
      <c r="CQ17" s="789"/>
      <c r="CR17" s="787">
        <v>1.5</v>
      </c>
      <c r="CS17" s="788"/>
      <c r="CT17" s="788"/>
      <c r="CU17" s="788"/>
      <c r="CV17" s="789"/>
      <c r="CW17" s="787">
        <v>12</v>
      </c>
      <c r="CX17" s="788"/>
      <c r="CY17" s="788"/>
      <c r="CZ17" s="788"/>
      <c r="DA17" s="789"/>
      <c r="DB17" s="787" t="s">
        <v>571</v>
      </c>
      <c r="DC17" s="788"/>
      <c r="DD17" s="788"/>
      <c r="DE17" s="788"/>
      <c r="DF17" s="789"/>
      <c r="DG17" s="787" t="s">
        <v>571</v>
      </c>
      <c r="DH17" s="788"/>
      <c r="DI17" s="788"/>
      <c r="DJ17" s="788"/>
      <c r="DK17" s="789"/>
      <c r="DL17" s="787" t="s">
        <v>571</v>
      </c>
      <c r="DM17" s="788"/>
      <c r="DN17" s="788"/>
      <c r="DO17" s="788"/>
      <c r="DP17" s="789"/>
      <c r="DQ17" s="787" t="s">
        <v>571</v>
      </c>
      <c r="DR17" s="788"/>
      <c r="DS17" s="788"/>
      <c r="DT17" s="788"/>
      <c r="DU17" s="789"/>
      <c r="DV17" s="790"/>
      <c r="DW17" s="791"/>
      <c r="DX17" s="791"/>
      <c r="DY17" s="791"/>
      <c r="DZ17" s="792"/>
      <c r="EA17" s="226"/>
    </row>
    <row r="18" spans="1:131" s="227" customFormat="1" ht="26.25" customHeight="1" x14ac:dyDescent="0.2">
      <c r="A18" s="230">
        <v>12</v>
      </c>
      <c r="B18" s="793"/>
      <c r="C18" s="794"/>
      <c r="D18" s="794"/>
      <c r="E18" s="794"/>
      <c r="F18" s="794"/>
      <c r="G18" s="794"/>
      <c r="H18" s="794"/>
      <c r="I18" s="794"/>
      <c r="J18" s="794"/>
      <c r="K18" s="794"/>
      <c r="L18" s="794"/>
      <c r="M18" s="794"/>
      <c r="N18" s="794"/>
      <c r="O18" s="794"/>
      <c r="P18" s="795"/>
      <c r="Q18" s="796"/>
      <c r="R18" s="797"/>
      <c r="S18" s="797"/>
      <c r="T18" s="797"/>
      <c r="U18" s="797"/>
      <c r="V18" s="797"/>
      <c r="W18" s="797"/>
      <c r="X18" s="797"/>
      <c r="Y18" s="797"/>
      <c r="Z18" s="797"/>
      <c r="AA18" s="797"/>
      <c r="AB18" s="797"/>
      <c r="AC18" s="797"/>
      <c r="AD18" s="797"/>
      <c r="AE18" s="798"/>
      <c r="AF18" s="799"/>
      <c r="AG18" s="800"/>
      <c r="AH18" s="800"/>
      <c r="AI18" s="800"/>
      <c r="AJ18" s="801"/>
      <c r="AK18" s="780"/>
      <c r="AL18" s="781"/>
      <c r="AM18" s="781"/>
      <c r="AN18" s="781"/>
      <c r="AO18" s="781"/>
      <c r="AP18" s="781"/>
      <c r="AQ18" s="781"/>
      <c r="AR18" s="781"/>
      <c r="AS18" s="781"/>
      <c r="AT18" s="781"/>
      <c r="AU18" s="782"/>
      <c r="AV18" s="782"/>
      <c r="AW18" s="782"/>
      <c r="AX18" s="782"/>
      <c r="AY18" s="783"/>
      <c r="AZ18" s="223"/>
      <c r="BA18" s="223"/>
      <c r="BB18" s="223"/>
      <c r="BC18" s="223"/>
      <c r="BD18" s="223"/>
      <c r="BE18" s="224"/>
      <c r="BF18" s="224"/>
      <c r="BG18" s="224"/>
      <c r="BH18" s="224"/>
      <c r="BI18" s="224"/>
      <c r="BJ18" s="224"/>
      <c r="BK18" s="224"/>
      <c r="BL18" s="224"/>
      <c r="BM18" s="224"/>
      <c r="BN18" s="224"/>
      <c r="BO18" s="224"/>
      <c r="BP18" s="224"/>
      <c r="BQ18" s="230">
        <v>12</v>
      </c>
      <c r="BR18" s="231"/>
      <c r="BS18" s="784"/>
      <c r="BT18" s="785"/>
      <c r="BU18" s="785"/>
      <c r="BV18" s="785"/>
      <c r="BW18" s="785"/>
      <c r="BX18" s="785"/>
      <c r="BY18" s="785"/>
      <c r="BZ18" s="785"/>
      <c r="CA18" s="785"/>
      <c r="CB18" s="785"/>
      <c r="CC18" s="785"/>
      <c r="CD18" s="785"/>
      <c r="CE18" s="785"/>
      <c r="CF18" s="785"/>
      <c r="CG18" s="786"/>
      <c r="CH18" s="787"/>
      <c r="CI18" s="788"/>
      <c r="CJ18" s="788"/>
      <c r="CK18" s="788"/>
      <c r="CL18" s="789"/>
      <c r="CM18" s="787"/>
      <c r="CN18" s="788"/>
      <c r="CO18" s="788"/>
      <c r="CP18" s="788"/>
      <c r="CQ18" s="789"/>
      <c r="CR18" s="787"/>
      <c r="CS18" s="788"/>
      <c r="CT18" s="788"/>
      <c r="CU18" s="788"/>
      <c r="CV18" s="789"/>
      <c r="CW18" s="787"/>
      <c r="CX18" s="788"/>
      <c r="CY18" s="788"/>
      <c r="CZ18" s="788"/>
      <c r="DA18" s="789"/>
      <c r="DB18" s="787"/>
      <c r="DC18" s="788"/>
      <c r="DD18" s="788"/>
      <c r="DE18" s="788"/>
      <c r="DF18" s="789"/>
      <c r="DG18" s="787"/>
      <c r="DH18" s="788"/>
      <c r="DI18" s="788"/>
      <c r="DJ18" s="788"/>
      <c r="DK18" s="789"/>
      <c r="DL18" s="787"/>
      <c r="DM18" s="788"/>
      <c r="DN18" s="788"/>
      <c r="DO18" s="788"/>
      <c r="DP18" s="789"/>
      <c r="DQ18" s="787"/>
      <c r="DR18" s="788"/>
      <c r="DS18" s="788"/>
      <c r="DT18" s="788"/>
      <c r="DU18" s="789"/>
      <c r="DV18" s="784"/>
      <c r="DW18" s="785"/>
      <c r="DX18" s="785"/>
      <c r="DY18" s="785"/>
      <c r="DZ18" s="802"/>
      <c r="EA18" s="226"/>
    </row>
    <row r="19" spans="1:131" s="227" customFormat="1" ht="26.25" customHeight="1" x14ac:dyDescent="0.2">
      <c r="A19" s="230">
        <v>13</v>
      </c>
      <c r="B19" s="793"/>
      <c r="C19" s="794"/>
      <c r="D19" s="794"/>
      <c r="E19" s="794"/>
      <c r="F19" s="794"/>
      <c r="G19" s="794"/>
      <c r="H19" s="794"/>
      <c r="I19" s="794"/>
      <c r="J19" s="794"/>
      <c r="K19" s="794"/>
      <c r="L19" s="794"/>
      <c r="M19" s="794"/>
      <c r="N19" s="794"/>
      <c r="O19" s="794"/>
      <c r="P19" s="795"/>
      <c r="Q19" s="796"/>
      <c r="R19" s="797"/>
      <c r="S19" s="797"/>
      <c r="T19" s="797"/>
      <c r="U19" s="797"/>
      <c r="V19" s="797"/>
      <c r="W19" s="797"/>
      <c r="X19" s="797"/>
      <c r="Y19" s="797"/>
      <c r="Z19" s="797"/>
      <c r="AA19" s="797"/>
      <c r="AB19" s="797"/>
      <c r="AC19" s="797"/>
      <c r="AD19" s="797"/>
      <c r="AE19" s="798"/>
      <c r="AF19" s="799"/>
      <c r="AG19" s="800"/>
      <c r="AH19" s="800"/>
      <c r="AI19" s="800"/>
      <c r="AJ19" s="801"/>
      <c r="AK19" s="780"/>
      <c r="AL19" s="781"/>
      <c r="AM19" s="781"/>
      <c r="AN19" s="781"/>
      <c r="AO19" s="781"/>
      <c r="AP19" s="781"/>
      <c r="AQ19" s="781"/>
      <c r="AR19" s="781"/>
      <c r="AS19" s="781"/>
      <c r="AT19" s="781"/>
      <c r="AU19" s="782"/>
      <c r="AV19" s="782"/>
      <c r="AW19" s="782"/>
      <c r="AX19" s="782"/>
      <c r="AY19" s="783"/>
      <c r="AZ19" s="223"/>
      <c r="BA19" s="223"/>
      <c r="BB19" s="223"/>
      <c r="BC19" s="223"/>
      <c r="BD19" s="223"/>
      <c r="BE19" s="224"/>
      <c r="BF19" s="224"/>
      <c r="BG19" s="224"/>
      <c r="BH19" s="224"/>
      <c r="BI19" s="224"/>
      <c r="BJ19" s="224"/>
      <c r="BK19" s="224"/>
      <c r="BL19" s="224"/>
      <c r="BM19" s="224"/>
      <c r="BN19" s="224"/>
      <c r="BO19" s="224"/>
      <c r="BP19" s="224"/>
      <c r="BQ19" s="230">
        <v>13</v>
      </c>
      <c r="BR19" s="231"/>
      <c r="BS19" s="784"/>
      <c r="BT19" s="785"/>
      <c r="BU19" s="785"/>
      <c r="BV19" s="785"/>
      <c r="BW19" s="785"/>
      <c r="BX19" s="785"/>
      <c r="BY19" s="785"/>
      <c r="BZ19" s="785"/>
      <c r="CA19" s="785"/>
      <c r="CB19" s="785"/>
      <c r="CC19" s="785"/>
      <c r="CD19" s="785"/>
      <c r="CE19" s="785"/>
      <c r="CF19" s="785"/>
      <c r="CG19" s="786"/>
      <c r="CH19" s="787"/>
      <c r="CI19" s="788"/>
      <c r="CJ19" s="788"/>
      <c r="CK19" s="788"/>
      <c r="CL19" s="789"/>
      <c r="CM19" s="787"/>
      <c r="CN19" s="788"/>
      <c r="CO19" s="788"/>
      <c r="CP19" s="788"/>
      <c r="CQ19" s="789"/>
      <c r="CR19" s="787"/>
      <c r="CS19" s="788"/>
      <c r="CT19" s="788"/>
      <c r="CU19" s="788"/>
      <c r="CV19" s="789"/>
      <c r="CW19" s="787"/>
      <c r="CX19" s="788"/>
      <c r="CY19" s="788"/>
      <c r="CZ19" s="788"/>
      <c r="DA19" s="789"/>
      <c r="DB19" s="787"/>
      <c r="DC19" s="788"/>
      <c r="DD19" s="788"/>
      <c r="DE19" s="788"/>
      <c r="DF19" s="789"/>
      <c r="DG19" s="787"/>
      <c r="DH19" s="788"/>
      <c r="DI19" s="788"/>
      <c r="DJ19" s="788"/>
      <c r="DK19" s="789"/>
      <c r="DL19" s="787"/>
      <c r="DM19" s="788"/>
      <c r="DN19" s="788"/>
      <c r="DO19" s="788"/>
      <c r="DP19" s="789"/>
      <c r="DQ19" s="787"/>
      <c r="DR19" s="788"/>
      <c r="DS19" s="788"/>
      <c r="DT19" s="788"/>
      <c r="DU19" s="789"/>
      <c r="DV19" s="784"/>
      <c r="DW19" s="785"/>
      <c r="DX19" s="785"/>
      <c r="DY19" s="785"/>
      <c r="DZ19" s="802"/>
      <c r="EA19" s="226"/>
    </row>
    <row r="20" spans="1:131" s="227" customFormat="1" ht="26.25" customHeight="1" x14ac:dyDescent="0.2">
      <c r="A20" s="230">
        <v>14</v>
      </c>
      <c r="B20" s="793"/>
      <c r="C20" s="794"/>
      <c r="D20" s="794"/>
      <c r="E20" s="794"/>
      <c r="F20" s="794"/>
      <c r="G20" s="794"/>
      <c r="H20" s="794"/>
      <c r="I20" s="794"/>
      <c r="J20" s="794"/>
      <c r="K20" s="794"/>
      <c r="L20" s="794"/>
      <c r="M20" s="794"/>
      <c r="N20" s="794"/>
      <c r="O20" s="794"/>
      <c r="P20" s="795"/>
      <c r="Q20" s="796"/>
      <c r="R20" s="797"/>
      <c r="S20" s="797"/>
      <c r="T20" s="797"/>
      <c r="U20" s="797"/>
      <c r="V20" s="797"/>
      <c r="W20" s="797"/>
      <c r="X20" s="797"/>
      <c r="Y20" s="797"/>
      <c r="Z20" s="797"/>
      <c r="AA20" s="797"/>
      <c r="AB20" s="797"/>
      <c r="AC20" s="797"/>
      <c r="AD20" s="797"/>
      <c r="AE20" s="798"/>
      <c r="AF20" s="799"/>
      <c r="AG20" s="800"/>
      <c r="AH20" s="800"/>
      <c r="AI20" s="800"/>
      <c r="AJ20" s="801"/>
      <c r="AK20" s="780"/>
      <c r="AL20" s="781"/>
      <c r="AM20" s="781"/>
      <c r="AN20" s="781"/>
      <c r="AO20" s="781"/>
      <c r="AP20" s="781"/>
      <c r="AQ20" s="781"/>
      <c r="AR20" s="781"/>
      <c r="AS20" s="781"/>
      <c r="AT20" s="781"/>
      <c r="AU20" s="782"/>
      <c r="AV20" s="782"/>
      <c r="AW20" s="782"/>
      <c r="AX20" s="782"/>
      <c r="AY20" s="783"/>
      <c r="AZ20" s="223"/>
      <c r="BA20" s="223"/>
      <c r="BB20" s="223"/>
      <c r="BC20" s="223"/>
      <c r="BD20" s="223"/>
      <c r="BE20" s="224"/>
      <c r="BF20" s="224"/>
      <c r="BG20" s="224"/>
      <c r="BH20" s="224"/>
      <c r="BI20" s="224"/>
      <c r="BJ20" s="224"/>
      <c r="BK20" s="224"/>
      <c r="BL20" s="224"/>
      <c r="BM20" s="224"/>
      <c r="BN20" s="224"/>
      <c r="BO20" s="224"/>
      <c r="BP20" s="224"/>
      <c r="BQ20" s="230">
        <v>14</v>
      </c>
      <c r="BR20" s="231"/>
      <c r="BS20" s="784"/>
      <c r="BT20" s="785"/>
      <c r="BU20" s="785"/>
      <c r="BV20" s="785"/>
      <c r="BW20" s="785"/>
      <c r="BX20" s="785"/>
      <c r="BY20" s="785"/>
      <c r="BZ20" s="785"/>
      <c r="CA20" s="785"/>
      <c r="CB20" s="785"/>
      <c r="CC20" s="785"/>
      <c r="CD20" s="785"/>
      <c r="CE20" s="785"/>
      <c r="CF20" s="785"/>
      <c r="CG20" s="786"/>
      <c r="CH20" s="787"/>
      <c r="CI20" s="788"/>
      <c r="CJ20" s="788"/>
      <c r="CK20" s="788"/>
      <c r="CL20" s="789"/>
      <c r="CM20" s="787"/>
      <c r="CN20" s="788"/>
      <c r="CO20" s="788"/>
      <c r="CP20" s="788"/>
      <c r="CQ20" s="789"/>
      <c r="CR20" s="787"/>
      <c r="CS20" s="788"/>
      <c r="CT20" s="788"/>
      <c r="CU20" s="788"/>
      <c r="CV20" s="789"/>
      <c r="CW20" s="787"/>
      <c r="CX20" s="788"/>
      <c r="CY20" s="788"/>
      <c r="CZ20" s="788"/>
      <c r="DA20" s="789"/>
      <c r="DB20" s="787"/>
      <c r="DC20" s="788"/>
      <c r="DD20" s="788"/>
      <c r="DE20" s="788"/>
      <c r="DF20" s="789"/>
      <c r="DG20" s="787"/>
      <c r="DH20" s="788"/>
      <c r="DI20" s="788"/>
      <c r="DJ20" s="788"/>
      <c r="DK20" s="789"/>
      <c r="DL20" s="787"/>
      <c r="DM20" s="788"/>
      <c r="DN20" s="788"/>
      <c r="DO20" s="788"/>
      <c r="DP20" s="789"/>
      <c r="DQ20" s="787"/>
      <c r="DR20" s="788"/>
      <c r="DS20" s="788"/>
      <c r="DT20" s="788"/>
      <c r="DU20" s="789"/>
      <c r="DV20" s="784"/>
      <c r="DW20" s="785"/>
      <c r="DX20" s="785"/>
      <c r="DY20" s="785"/>
      <c r="DZ20" s="802"/>
      <c r="EA20" s="226"/>
    </row>
    <row r="21" spans="1:131" s="227" customFormat="1" ht="26.25" customHeight="1" thickBot="1" x14ac:dyDescent="0.25">
      <c r="A21" s="230">
        <v>15</v>
      </c>
      <c r="B21" s="793"/>
      <c r="C21" s="794"/>
      <c r="D21" s="794"/>
      <c r="E21" s="794"/>
      <c r="F21" s="794"/>
      <c r="G21" s="794"/>
      <c r="H21" s="794"/>
      <c r="I21" s="794"/>
      <c r="J21" s="794"/>
      <c r="K21" s="794"/>
      <c r="L21" s="794"/>
      <c r="M21" s="794"/>
      <c r="N21" s="794"/>
      <c r="O21" s="794"/>
      <c r="P21" s="795"/>
      <c r="Q21" s="796"/>
      <c r="R21" s="797"/>
      <c r="S21" s="797"/>
      <c r="T21" s="797"/>
      <c r="U21" s="797"/>
      <c r="V21" s="797"/>
      <c r="W21" s="797"/>
      <c r="X21" s="797"/>
      <c r="Y21" s="797"/>
      <c r="Z21" s="797"/>
      <c r="AA21" s="797"/>
      <c r="AB21" s="797"/>
      <c r="AC21" s="797"/>
      <c r="AD21" s="797"/>
      <c r="AE21" s="798"/>
      <c r="AF21" s="799"/>
      <c r="AG21" s="800"/>
      <c r="AH21" s="800"/>
      <c r="AI21" s="800"/>
      <c r="AJ21" s="801"/>
      <c r="AK21" s="780"/>
      <c r="AL21" s="781"/>
      <c r="AM21" s="781"/>
      <c r="AN21" s="781"/>
      <c r="AO21" s="781"/>
      <c r="AP21" s="781"/>
      <c r="AQ21" s="781"/>
      <c r="AR21" s="781"/>
      <c r="AS21" s="781"/>
      <c r="AT21" s="781"/>
      <c r="AU21" s="782"/>
      <c r="AV21" s="782"/>
      <c r="AW21" s="782"/>
      <c r="AX21" s="782"/>
      <c r="AY21" s="783"/>
      <c r="AZ21" s="223"/>
      <c r="BA21" s="223"/>
      <c r="BB21" s="223"/>
      <c r="BC21" s="223"/>
      <c r="BD21" s="223"/>
      <c r="BE21" s="224"/>
      <c r="BF21" s="224"/>
      <c r="BG21" s="224"/>
      <c r="BH21" s="224"/>
      <c r="BI21" s="224"/>
      <c r="BJ21" s="224"/>
      <c r="BK21" s="224"/>
      <c r="BL21" s="224"/>
      <c r="BM21" s="224"/>
      <c r="BN21" s="224"/>
      <c r="BO21" s="224"/>
      <c r="BP21" s="224"/>
      <c r="BQ21" s="230">
        <v>15</v>
      </c>
      <c r="BR21" s="231"/>
      <c r="BS21" s="784"/>
      <c r="BT21" s="785"/>
      <c r="BU21" s="785"/>
      <c r="BV21" s="785"/>
      <c r="BW21" s="785"/>
      <c r="BX21" s="785"/>
      <c r="BY21" s="785"/>
      <c r="BZ21" s="785"/>
      <c r="CA21" s="785"/>
      <c r="CB21" s="785"/>
      <c r="CC21" s="785"/>
      <c r="CD21" s="785"/>
      <c r="CE21" s="785"/>
      <c r="CF21" s="785"/>
      <c r="CG21" s="786"/>
      <c r="CH21" s="787"/>
      <c r="CI21" s="788"/>
      <c r="CJ21" s="788"/>
      <c r="CK21" s="788"/>
      <c r="CL21" s="789"/>
      <c r="CM21" s="787"/>
      <c r="CN21" s="788"/>
      <c r="CO21" s="788"/>
      <c r="CP21" s="788"/>
      <c r="CQ21" s="789"/>
      <c r="CR21" s="787"/>
      <c r="CS21" s="788"/>
      <c r="CT21" s="788"/>
      <c r="CU21" s="788"/>
      <c r="CV21" s="789"/>
      <c r="CW21" s="787"/>
      <c r="CX21" s="788"/>
      <c r="CY21" s="788"/>
      <c r="CZ21" s="788"/>
      <c r="DA21" s="789"/>
      <c r="DB21" s="787"/>
      <c r="DC21" s="788"/>
      <c r="DD21" s="788"/>
      <c r="DE21" s="788"/>
      <c r="DF21" s="789"/>
      <c r="DG21" s="787"/>
      <c r="DH21" s="788"/>
      <c r="DI21" s="788"/>
      <c r="DJ21" s="788"/>
      <c r="DK21" s="789"/>
      <c r="DL21" s="787"/>
      <c r="DM21" s="788"/>
      <c r="DN21" s="788"/>
      <c r="DO21" s="788"/>
      <c r="DP21" s="789"/>
      <c r="DQ21" s="787"/>
      <c r="DR21" s="788"/>
      <c r="DS21" s="788"/>
      <c r="DT21" s="788"/>
      <c r="DU21" s="789"/>
      <c r="DV21" s="784"/>
      <c r="DW21" s="785"/>
      <c r="DX21" s="785"/>
      <c r="DY21" s="785"/>
      <c r="DZ21" s="802"/>
      <c r="EA21" s="226"/>
    </row>
    <row r="22" spans="1:131" s="227" customFormat="1" ht="26.25" customHeight="1" x14ac:dyDescent="0.2">
      <c r="A22" s="230">
        <v>16</v>
      </c>
      <c r="B22" s="793"/>
      <c r="C22" s="794"/>
      <c r="D22" s="794"/>
      <c r="E22" s="794"/>
      <c r="F22" s="794"/>
      <c r="G22" s="794"/>
      <c r="H22" s="794"/>
      <c r="I22" s="794"/>
      <c r="J22" s="794"/>
      <c r="K22" s="794"/>
      <c r="L22" s="794"/>
      <c r="M22" s="794"/>
      <c r="N22" s="794"/>
      <c r="O22" s="794"/>
      <c r="P22" s="795"/>
      <c r="Q22" s="813"/>
      <c r="R22" s="814"/>
      <c r="S22" s="814"/>
      <c r="T22" s="814"/>
      <c r="U22" s="814"/>
      <c r="V22" s="814"/>
      <c r="W22" s="814"/>
      <c r="X22" s="814"/>
      <c r="Y22" s="814"/>
      <c r="Z22" s="814"/>
      <c r="AA22" s="814"/>
      <c r="AB22" s="814"/>
      <c r="AC22" s="814"/>
      <c r="AD22" s="814"/>
      <c r="AE22" s="815"/>
      <c r="AF22" s="799"/>
      <c r="AG22" s="800"/>
      <c r="AH22" s="800"/>
      <c r="AI22" s="800"/>
      <c r="AJ22" s="801"/>
      <c r="AK22" s="816"/>
      <c r="AL22" s="817"/>
      <c r="AM22" s="817"/>
      <c r="AN22" s="817"/>
      <c r="AO22" s="817"/>
      <c r="AP22" s="817"/>
      <c r="AQ22" s="817"/>
      <c r="AR22" s="817"/>
      <c r="AS22" s="817"/>
      <c r="AT22" s="817"/>
      <c r="AU22" s="818"/>
      <c r="AV22" s="818"/>
      <c r="AW22" s="818"/>
      <c r="AX22" s="818"/>
      <c r="AY22" s="819"/>
      <c r="AZ22" s="820" t="s">
        <v>388</v>
      </c>
      <c r="BA22" s="820"/>
      <c r="BB22" s="820"/>
      <c r="BC22" s="820"/>
      <c r="BD22" s="821"/>
      <c r="BE22" s="224"/>
      <c r="BF22" s="224"/>
      <c r="BG22" s="224"/>
      <c r="BH22" s="224"/>
      <c r="BI22" s="224"/>
      <c r="BJ22" s="224"/>
      <c r="BK22" s="224"/>
      <c r="BL22" s="224"/>
      <c r="BM22" s="224"/>
      <c r="BN22" s="224"/>
      <c r="BO22" s="224"/>
      <c r="BP22" s="224"/>
      <c r="BQ22" s="230">
        <v>16</v>
      </c>
      <c r="BR22" s="231"/>
      <c r="BS22" s="784"/>
      <c r="BT22" s="785"/>
      <c r="BU22" s="785"/>
      <c r="BV22" s="785"/>
      <c r="BW22" s="785"/>
      <c r="BX22" s="785"/>
      <c r="BY22" s="785"/>
      <c r="BZ22" s="785"/>
      <c r="CA22" s="785"/>
      <c r="CB22" s="785"/>
      <c r="CC22" s="785"/>
      <c r="CD22" s="785"/>
      <c r="CE22" s="785"/>
      <c r="CF22" s="785"/>
      <c r="CG22" s="786"/>
      <c r="CH22" s="787"/>
      <c r="CI22" s="788"/>
      <c r="CJ22" s="788"/>
      <c r="CK22" s="788"/>
      <c r="CL22" s="789"/>
      <c r="CM22" s="787"/>
      <c r="CN22" s="788"/>
      <c r="CO22" s="788"/>
      <c r="CP22" s="788"/>
      <c r="CQ22" s="789"/>
      <c r="CR22" s="787"/>
      <c r="CS22" s="788"/>
      <c r="CT22" s="788"/>
      <c r="CU22" s="788"/>
      <c r="CV22" s="789"/>
      <c r="CW22" s="787"/>
      <c r="CX22" s="788"/>
      <c r="CY22" s="788"/>
      <c r="CZ22" s="788"/>
      <c r="DA22" s="789"/>
      <c r="DB22" s="787"/>
      <c r="DC22" s="788"/>
      <c r="DD22" s="788"/>
      <c r="DE22" s="788"/>
      <c r="DF22" s="789"/>
      <c r="DG22" s="787"/>
      <c r="DH22" s="788"/>
      <c r="DI22" s="788"/>
      <c r="DJ22" s="788"/>
      <c r="DK22" s="789"/>
      <c r="DL22" s="787"/>
      <c r="DM22" s="788"/>
      <c r="DN22" s="788"/>
      <c r="DO22" s="788"/>
      <c r="DP22" s="789"/>
      <c r="DQ22" s="787"/>
      <c r="DR22" s="788"/>
      <c r="DS22" s="788"/>
      <c r="DT22" s="788"/>
      <c r="DU22" s="789"/>
      <c r="DV22" s="784"/>
      <c r="DW22" s="785"/>
      <c r="DX22" s="785"/>
      <c r="DY22" s="785"/>
      <c r="DZ22" s="802"/>
      <c r="EA22" s="226"/>
    </row>
    <row r="23" spans="1:131" s="227" customFormat="1" ht="26.25" customHeight="1" thickBot="1" x14ac:dyDescent="0.25">
      <c r="A23" s="232" t="s">
        <v>389</v>
      </c>
      <c r="B23" s="803" t="s">
        <v>390</v>
      </c>
      <c r="C23" s="804"/>
      <c r="D23" s="804"/>
      <c r="E23" s="804"/>
      <c r="F23" s="804"/>
      <c r="G23" s="804"/>
      <c r="H23" s="804"/>
      <c r="I23" s="804"/>
      <c r="J23" s="804"/>
      <c r="K23" s="804"/>
      <c r="L23" s="804"/>
      <c r="M23" s="804"/>
      <c r="N23" s="804"/>
      <c r="O23" s="804"/>
      <c r="P23" s="805"/>
      <c r="Q23" s="806">
        <f>ROUND(200807500/1000,0)</f>
        <v>200808</v>
      </c>
      <c r="R23" s="807"/>
      <c r="S23" s="807"/>
      <c r="T23" s="807"/>
      <c r="U23" s="807"/>
      <c r="V23" s="807">
        <f>ROUND(191617913/1000,0)</f>
        <v>191618</v>
      </c>
      <c r="W23" s="807"/>
      <c r="X23" s="807"/>
      <c r="Y23" s="807"/>
      <c r="Z23" s="807"/>
      <c r="AA23" s="807">
        <f>ROUND(9189527/1000,0)</f>
        <v>9190</v>
      </c>
      <c r="AB23" s="807"/>
      <c r="AC23" s="807"/>
      <c r="AD23" s="807"/>
      <c r="AE23" s="808"/>
      <c r="AF23" s="809">
        <v>8144</v>
      </c>
      <c r="AG23" s="807"/>
      <c r="AH23" s="807"/>
      <c r="AI23" s="807"/>
      <c r="AJ23" s="810"/>
      <c r="AK23" s="811"/>
      <c r="AL23" s="812"/>
      <c r="AM23" s="812"/>
      <c r="AN23" s="812"/>
      <c r="AO23" s="812"/>
      <c r="AP23" s="807">
        <v>93810</v>
      </c>
      <c r="AQ23" s="807"/>
      <c r="AR23" s="807"/>
      <c r="AS23" s="807"/>
      <c r="AT23" s="807"/>
      <c r="AU23" s="823"/>
      <c r="AV23" s="823"/>
      <c r="AW23" s="823"/>
      <c r="AX23" s="823"/>
      <c r="AY23" s="824"/>
      <c r="AZ23" s="825" t="s">
        <v>391</v>
      </c>
      <c r="BA23" s="826"/>
      <c r="BB23" s="826"/>
      <c r="BC23" s="826"/>
      <c r="BD23" s="827"/>
      <c r="BE23" s="224"/>
      <c r="BF23" s="224"/>
      <c r="BG23" s="224"/>
      <c r="BH23" s="224"/>
      <c r="BI23" s="224"/>
      <c r="BJ23" s="224"/>
      <c r="BK23" s="224"/>
      <c r="BL23" s="224"/>
      <c r="BM23" s="224"/>
      <c r="BN23" s="224"/>
      <c r="BO23" s="224"/>
      <c r="BP23" s="224"/>
      <c r="BQ23" s="230">
        <v>17</v>
      </c>
      <c r="BR23" s="231"/>
      <c r="BS23" s="784"/>
      <c r="BT23" s="785"/>
      <c r="BU23" s="785"/>
      <c r="BV23" s="785"/>
      <c r="BW23" s="785"/>
      <c r="BX23" s="785"/>
      <c r="BY23" s="785"/>
      <c r="BZ23" s="785"/>
      <c r="CA23" s="785"/>
      <c r="CB23" s="785"/>
      <c r="CC23" s="785"/>
      <c r="CD23" s="785"/>
      <c r="CE23" s="785"/>
      <c r="CF23" s="785"/>
      <c r="CG23" s="786"/>
      <c r="CH23" s="787"/>
      <c r="CI23" s="788"/>
      <c r="CJ23" s="788"/>
      <c r="CK23" s="788"/>
      <c r="CL23" s="789"/>
      <c r="CM23" s="787"/>
      <c r="CN23" s="788"/>
      <c r="CO23" s="788"/>
      <c r="CP23" s="788"/>
      <c r="CQ23" s="789"/>
      <c r="CR23" s="787"/>
      <c r="CS23" s="788"/>
      <c r="CT23" s="788"/>
      <c r="CU23" s="788"/>
      <c r="CV23" s="789"/>
      <c r="CW23" s="787"/>
      <c r="CX23" s="788"/>
      <c r="CY23" s="788"/>
      <c r="CZ23" s="788"/>
      <c r="DA23" s="789"/>
      <c r="DB23" s="787"/>
      <c r="DC23" s="788"/>
      <c r="DD23" s="788"/>
      <c r="DE23" s="788"/>
      <c r="DF23" s="789"/>
      <c r="DG23" s="787"/>
      <c r="DH23" s="788"/>
      <c r="DI23" s="788"/>
      <c r="DJ23" s="788"/>
      <c r="DK23" s="789"/>
      <c r="DL23" s="787"/>
      <c r="DM23" s="788"/>
      <c r="DN23" s="788"/>
      <c r="DO23" s="788"/>
      <c r="DP23" s="789"/>
      <c r="DQ23" s="787"/>
      <c r="DR23" s="788"/>
      <c r="DS23" s="788"/>
      <c r="DT23" s="788"/>
      <c r="DU23" s="789"/>
      <c r="DV23" s="784"/>
      <c r="DW23" s="785"/>
      <c r="DX23" s="785"/>
      <c r="DY23" s="785"/>
      <c r="DZ23" s="802"/>
      <c r="EA23" s="226"/>
    </row>
    <row r="24" spans="1:131" s="227" customFormat="1" ht="26.25" customHeight="1" x14ac:dyDescent="0.2">
      <c r="A24" s="822" t="s">
        <v>392</v>
      </c>
      <c r="B24" s="822"/>
      <c r="C24" s="822"/>
      <c r="D24" s="822"/>
      <c r="E24" s="822"/>
      <c r="F24" s="822"/>
      <c r="G24" s="822"/>
      <c r="H24" s="822"/>
      <c r="I24" s="822"/>
      <c r="J24" s="822"/>
      <c r="K24" s="822"/>
      <c r="L24" s="822"/>
      <c r="M24" s="822"/>
      <c r="N24" s="822"/>
      <c r="O24" s="822"/>
      <c r="P24" s="822"/>
      <c r="Q24" s="822"/>
      <c r="R24" s="822"/>
      <c r="S24" s="822"/>
      <c r="T24" s="822"/>
      <c r="U24" s="822"/>
      <c r="V24" s="822"/>
      <c r="W24" s="822"/>
      <c r="X24" s="822"/>
      <c r="Y24" s="822"/>
      <c r="Z24" s="822"/>
      <c r="AA24" s="822"/>
      <c r="AB24" s="822"/>
      <c r="AC24" s="822"/>
      <c r="AD24" s="822"/>
      <c r="AE24" s="822"/>
      <c r="AF24" s="822"/>
      <c r="AG24" s="822"/>
      <c r="AH24" s="822"/>
      <c r="AI24" s="822"/>
      <c r="AJ24" s="822"/>
      <c r="AK24" s="822"/>
      <c r="AL24" s="822"/>
      <c r="AM24" s="822"/>
      <c r="AN24" s="822"/>
      <c r="AO24" s="822"/>
      <c r="AP24" s="822"/>
      <c r="AQ24" s="822"/>
      <c r="AR24" s="822"/>
      <c r="AS24" s="822"/>
      <c r="AT24" s="822"/>
      <c r="AU24" s="822"/>
      <c r="AV24" s="822"/>
      <c r="AW24" s="822"/>
      <c r="AX24" s="822"/>
      <c r="AY24" s="822"/>
      <c r="AZ24" s="223"/>
      <c r="BA24" s="223"/>
      <c r="BB24" s="223"/>
      <c r="BC24" s="223"/>
      <c r="BD24" s="223"/>
      <c r="BE24" s="224"/>
      <c r="BF24" s="224"/>
      <c r="BG24" s="224"/>
      <c r="BH24" s="224"/>
      <c r="BI24" s="224"/>
      <c r="BJ24" s="224"/>
      <c r="BK24" s="224"/>
      <c r="BL24" s="224"/>
      <c r="BM24" s="224"/>
      <c r="BN24" s="224"/>
      <c r="BO24" s="224"/>
      <c r="BP24" s="224"/>
      <c r="BQ24" s="230">
        <v>18</v>
      </c>
      <c r="BR24" s="231"/>
      <c r="BS24" s="784"/>
      <c r="BT24" s="785"/>
      <c r="BU24" s="785"/>
      <c r="BV24" s="785"/>
      <c r="BW24" s="785"/>
      <c r="BX24" s="785"/>
      <c r="BY24" s="785"/>
      <c r="BZ24" s="785"/>
      <c r="CA24" s="785"/>
      <c r="CB24" s="785"/>
      <c r="CC24" s="785"/>
      <c r="CD24" s="785"/>
      <c r="CE24" s="785"/>
      <c r="CF24" s="785"/>
      <c r="CG24" s="786"/>
      <c r="CH24" s="787"/>
      <c r="CI24" s="788"/>
      <c r="CJ24" s="788"/>
      <c r="CK24" s="788"/>
      <c r="CL24" s="789"/>
      <c r="CM24" s="787"/>
      <c r="CN24" s="788"/>
      <c r="CO24" s="788"/>
      <c r="CP24" s="788"/>
      <c r="CQ24" s="789"/>
      <c r="CR24" s="787"/>
      <c r="CS24" s="788"/>
      <c r="CT24" s="788"/>
      <c r="CU24" s="788"/>
      <c r="CV24" s="789"/>
      <c r="CW24" s="787"/>
      <c r="CX24" s="788"/>
      <c r="CY24" s="788"/>
      <c r="CZ24" s="788"/>
      <c r="DA24" s="789"/>
      <c r="DB24" s="787"/>
      <c r="DC24" s="788"/>
      <c r="DD24" s="788"/>
      <c r="DE24" s="788"/>
      <c r="DF24" s="789"/>
      <c r="DG24" s="787"/>
      <c r="DH24" s="788"/>
      <c r="DI24" s="788"/>
      <c r="DJ24" s="788"/>
      <c r="DK24" s="789"/>
      <c r="DL24" s="787"/>
      <c r="DM24" s="788"/>
      <c r="DN24" s="788"/>
      <c r="DO24" s="788"/>
      <c r="DP24" s="789"/>
      <c r="DQ24" s="787"/>
      <c r="DR24" s="788"/>
      <c r="DS24" s="788"/>
      <c r="DT24" s="788"/>
      <c r="DU24" s="789"/>
      <c r="DV24" s="784"/>
      <c r="DW24" s="785"/>
      <c r="DX24" s="785"/>
      <c r="DY24" s="785"/>
      <c r="DZ24" s="802"/>
      <c r="EA24" s="226"/>
    </row>
    <row r="25" spans="1:131" ht="26.25" customHeight="1" thickBot="1" x14ac:dyDescent="0.25">
      <c r="A25" s="734" t="s">
        <v>393</v>
      </c>
      <c r="B25" s="734"/>
      <c r="C25" s="734"/>
      <c r="D25" s="734"/>
      <c r="E25" s="734"/>
      <c r="F25" s="734"/>
      <c r="G25" s="734"/>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4"/>
      <c r="BD25" s="734"/>
      <c r="BE25" s="734"/>
      <c r="BF25" s="734"/>
      <c r="BG25" s="734"/>
      <c r="BH25" s="734"/>
      <c r="BI25" s="734"/>
      <c r="BJ25" s="223"/>
      <c r="BK25" s="223"/>
      <c r="BL25" s="223"/>
      <c r="BM25" s="223"/>
      <c r="BN25" s="223"/>
      <c r="BO25" s="233"/>
      <c r="BP25" s="233"/>
      <c r="BQ25" s="230">
        <v>19</v>
      </c>
      <c r="BR25" s="231"/>
      <c r="BS25" s="784"/>
      <c r="BT25" s="785"/>
      <c r="BU25" s="785"/>
      <c r="BV25" s="785"/>
      <c r="BW25" s="785"/>
      <c r="BX25" s="785"/>
      <c r="BY25" s="785"/>
      <c r="BZ25" s="785"/>
      <c r="CA25" s="785"/>
      <c r="CB25" s="785"/>
      <c r="CC25" s="785"/>
      <c r="CD25" s="785"/>
      <c r="CE25" s="785"/>
      <c r="CF25" s="785"/>
      <c r="CG25" s="786"/>
      <c r="CH25" s="787"/>
      <c r="CI25" s="788"/>
      <c r="CJ25" s="788"/>
      <c r="CK25" s="788"/>
      <c r="CL25" s="789"/>
      <c r="CM25" s="787"/>
      <c r="CN25" s="788"/>
      <c r="CO25" s="788"/>
      <c r="CP25" s="788"/>
      <c r="CQ25" s="789"/>
      <c r="CR25" s="787"/>
      <c r="CS25" s="788"/>
      <c r="CT25" s="788"/>
      <c r="CU25" s="788"/>
      <c r="CV25" s="789"/>
      <c r="CW25" s="787"/>
      <c r="CX25" s="788"/>
      <c r="CY25" s="788"/>
      <c r="CZ25" s="788"/>
      <c r="DA25" s="789"/>
      <c r="DB25" s="787"/>
      <c r="DC25" s="788"/>
      <c r="DD25" s="788"/>
      <c r="DE25" s="788"/>
      <c r="DF25" s="789"/>
      <c r="DG25" s="787"/>
      <c r="DH25" s="788"/>
      <c r="DI25" s="788"/>
      <c r="DJ25" s="788"/>
      <c r="DK25" s="789"/>
      <c r="DL25" s="787"/>
      <c r="DM25" s="788"/>
      <c r="DN25" s="788"/>
      <c r="DO25" s="788"/>
      <c r="DP25" s="789"/>
      <c r="DQ25" s="787"/>
      <c r="DR25" s="788"/>
      <c r="DS25" s="788"/>
      <c r="DT25" s="788"/>
      <c r="DU25" s="789"/>
      <c r="DV25" s="784"/>
      <c r="DW25" s="785"/>
      <c r="DX25" s="785"/>
      <c r="DY25" s="785"/>
      <c r="DZ25" s="802"/>
      <c r="EA25" s="221"/>
    </row>
    <row r="26" spans="1:131" ht="26.25" customHeight="1" x14ac:dyDescent="0.2">
      <c r="A26" s="736" t="s">
        <v>369</v>
      </c>
      <c r="B26" s="737"/>
      <c r="C26" s="737"/>
      <c r="D26" s="737"/>
      <c r="E26" s="737"/>
      <c r="F26" s="737"/>
      <c r="G26" s="737"/>
      <c r="H26" s="737"/>
      <c r="I26" s="737"/>
      <c r="J26" s="737"/>
      <c r="K26" s="737"/>
      <c r="L26" s="737"/>
      <c r="M26" s="737"/>
      <c r="N26" s="737"/>
      <c r="O26" s="737"/>
      <c r="P26" s="738"/>
      <c r="Q26" s="742" t="s">
        <v>394</v>
      </c>
      <c r="R26" s="743"/>
      <c r="S26" s="743"/>
      <c r="T26" s="743"/>
      <c r="U26" s="744"/>
      <c r="V26" s="742" t="s">
        <v>395</v>
      </c>
      <c r="W26" s="743"/>
      <c r="X26" s="743"/>
      <c r="Y26" s="743"/>
      <c r="Z26" s="744"/>
      <c r="AA26" s="742" t="s">
        <v>396</v>
      </c>
      <c r="AB26" s="743"/>
      <c r="AC26" s="743"/>
      <c r="AD26" s="743"/>
      <c r="AE26" s="743"/>
      <c r="AF26" s="828" t="s">
        <v>397</v>
      </c>
      <c r="AG26" s="829"/>
      <c r="AH26" s="829"/>
      <c r="AI26" s="829"/>
      <c r="AJ26" s="830"/>
      <c r="AK26" s="743" t="s">
        <v>398</v>
      </c>
      <c r="AL26" s="743"/>
      <c r="AM26" s="743"/>
      <c r="AN26" s="743"/>
      <c r="AO26" s="744"/>
      <c r="AP26" s="742" t="s">
        <v>399</v>
      </c>
      <c r="AQ26" s="743"/>
      <c r="AR26" s="743"/>
      <c r="AS26" s="743"/>
      <c r="AT26" s="744"/>
      <c r="AU26" s="742" t="s">
        <v>400</v>
      </c>
      <c r="AV26" s="743"/>
      <c r="AW26" s="743"/>
      <c r="AX26" s="743"/>
      <c r="AY26" s="744"/>
      <c r="AZ26" s="742" t="s">
        <v>401</v>
      </c>
      <c r="BA26" s="743"/>
      <c r="BB26" s="743"/>
      <c r="BC26" s="743"/>
      <c r="BD26" s="744"/>
      <c r="BE26" s="742" t="s">
        <v>376</v>
      </c>
      <c r="BF26" s="743"/>
      <c r="BG26" s="743"/>
      <c r="BH26" s="743"/>
      <c r="BI26" s="749"/>
      <c r="BJ26" s="223"/>
      <c r="BK26" s="223"/>
      <c r="BL26" s="223"/>
      <c r="BM26" s="223"/>
      <c r="BN26" s="223"/>
      <c r="BO26" s="233"/>
      <c r="BP26" s="233"/>
      <c r="BQ26" s="230">
        <v>20</v>
      </c>
      <c r="BR26" s="231"/>
      <c r="BS26" s="784"/>
      <c r="BT26" s="785"/>
      <c r="BU26" s="785"/>
      <c r="BV26" s="785"/>
      <c r="BW26" s="785"/>
      <c r="BX26" s="785"/>
      <c r="BY26" s="785"/>
      <c r="BZ26" s="785"/>
      <c r="CA26" s="785"/>
      <c r="CB26" s="785"/>
      <c r="CC26" s="785"/>
      <c r="CD26" s="785"/>
      <c r="CE26" s="785"/>
      <c r="CF26" s="785"/>
      <c r="CG26" s="786"/>
      <c r="CH26" s="787"/>
      <c r="CI26" s="788"/>
      <c r="CJ26" s="788"/>
      <c r="CK26" s="788"/>
      <c r="CL26" s="789"/>
      <c r="CM26" s="787"/>
      <c r="CN26" s="788"/>
      <c r="CO26" s="788"/>
      <c r="CP26" s="788"/>
      <c r="CQ26" s="789"/>
      <c r="CR26" s="787"/>
      <c r="CS26" s="788"/>
      <c r="CT26" s="788"/>
      <c r="CU26" s="788"/>
      <c r="CV26" s="789"/>
      <c r="CW26" s="787"/>
      <c r="CX26" s="788"/>
      <c r="CY26" s="788"/>
      <c r="CZ26" s="788"/>
      <c r="DA26" s="789"/>
      <c r="DB26" s="787"/>
      <c r="DC26" s="788"/>
      <c r="DD26" s="788"/>
      <c r="DE26" s="788"/>
      <c r="DF26" s="789"/>
      <c r="DG26" s="787"/>
      <c r="DH26" s="788"/>
      <c r="DI26" s="788"/>
      <c r="DJ26" s="788"/>
      <c r="DK26" s="789"/>
      <c r="DL26" s="787"/>
      <c r="DM26" s="788"/>
      <c r="DN26" s="788"/>
      <c r="DO26" s="788"/>
      <c r="DP26" s="789"/>
      <c r="DQ26" s="787"/>
      <c r="DR26" s="788"/>
      <c r="DS26" s="788"/>
      <c r="DT26" s="788"/>
      <c r="DU26" s="789"/>
      <c r="DV26" s="784"/>
      <c r="DW26" s="785"/>
      <c r="DX26" s="785"/>
      <c r="DY26" s="785"/>
      <c r="DZ26" s="802"/>
      <c r="EA26" s="221"/>
    </row>
    <row r="27" spans="1:131" ht="26.25" customHeight="1" thickBot="1" x14ac:dyDescent="0.25">
      <c r="A27" s="739"/>
      <c r="B27" s="740"/>
      <c r="C27" s="740"/>
      <c r="D27" s="740"/>
      <c r="E27" s="740"/>
      <c r="F27" s="740"/>
      <c r="G27" s="740"/>
      <c r="H27" s="740"/>
      <c r="I27" s="740"/>
      <c r="J27" s="740"/>
      <c r="K27" s="740"/>
      <c r="L27" s="740"/>
      <c r="M27" s="740"/>
      <c r="N27" s="740"/>
      <c r="O27" s="740"/>
      <c r="P27" s="741"/>
      <c r="Q27" s="745"/>
      <c r="R27" s="746"/>
      <c r="S27" s="746"/>
      <c r="T27" s="746"/>
      <c r="U27" s="747"/>
      <c r="V27" s="745"/>
      <c r="W27" s="746"/>
      <c r="X27" s="746"/>
      <c r="Y27" s="746"/>
      <c r="Z27" s="747"/>
      <c r="AA27" s="745"/>
      <c r="AB27" s="746"/>
      <c r="AC27" s="746"/>
      <c r="AD27" s="746"/>
      <c r="AE27" s="746"/>
      <c r="AF27" s="831"/>
      <c r="AG27" s="832"/>
      <c r="AH27" s="832"/>
      <c r="AI27" s="832"/>
      <c r="AJ27" s="833"/>
      <c r="AK27" s="746"/>
      <c r="AL27" s="746"/>
      <c r="AM27" s="746"/>
      <c r="AN27" s="746"/>
      <c r="AO27" s="747"/>
      <c r="AP27" s="745"/>
      <c r="AQ27" s="746"/>
      <c r="AR27" s="746"/>
      <c r="AS27" s="746"/>
      <c r="AT27" s="747"/>
      <c r="AU27" s="745"/>
      <c r="AV27" s="746"/>
      <c r="AW27" s="746"/>
      <c r="AX27" s="746"/>
      <c r="AY27" s="747"/>
      <c r="AZ27" s="745"/>
      <c r="BA27" s="746"/>
      <c r="BB27" s="746"/>
      <c r="BC27" s="746"/>
      <c r="BD27" s="747"/>
      <c r="BE27" s="745"/>
      <c r="BF27" s="746"/>
      <c r="BG27" s="746"/>
      <c r="BH27" s="746"/>
      <c r="BI27" s="751"/>
      <c r="BJ27" s="223"/>
      <c r="BK27" s="223"/>
      <c r="BL27" s="223"/>
      <c r="BM27" s="223"/>
      <c r="BN27" s="223"/>
      <c r="BO27" s="233"/>
      <c r="BP27" s="233"/>
      <c r="BQ27" s="230">
        <v>21</v>
      </c>
      <c r="BR27" s="231"/>
      <c r="BS27" s="784"/>
      <c r="BT27" s="785"/>
      <c r="BU27" s="785"/>
      <c r="BV27" s="785"/>
      <c r="BW27" s="785"/>
      <c r="BX27" s="785"/>
      <c r="BY27" s="785"/>
      <c r="BZ27" s="785"/>
      <c r="CA27" s="785"/>
      <c r="CB27" s="785"/>
      <c r="CC27" s="785"/>
      <c r="CD27" s="785"/>
      <c r="CE27" s="785"/>
      <c r="CF27" s="785"/>
      <c r="CG27" s="786"/>
      <c r="CH27" s="787"/>
      <c r="CI27" s="788"/>
      <c r="CJ27" s="788"/>
      <c r="CK27" s="788"/>
      <c r="CL27" s="789"/>
      <c r="CM27" s="787"/>
      <c r="CN27" s="788"/>
      <c r="CO27" s="788"/>
      <c r="CP27" s="788"/>
      <c r="CQ27" s="789"/>
      <c r="CR27" s="787"/>
      <c r="CS27" s="788"/>
      <c r="CT27" s="788"/>
      <c r="CU27" s="788"/>
      <c r="CV27" s="789"/>
      <c r="CW27" s="787"/>
      <c r="CX27" s="788"/>
      <c r="CY27" s="788"/>
      <c r="CZ27" s="788"/>
      <c r="DA27" s="789"/>
      <c r="DB27" s="787"/>
      <c r="DC27" s="788"/>
      <c r="DD27" s="788"/>
      <c r="DE27" s="788"/>
      <c r="DF27" s="789"/>
      <c r="DG27" s="787"/>
      <c r="DH27" s="788"/>
      <c r="DI27" s="788"/>
      <c r="DJ27" s="788"/>
      <c r="DK27" s="789"/>
      <c r="DL27" s="787"/>
      <c r="DM27" s="788"/>
      <c r="DN27" s="788"/>
      <c r="DO27" s="788"/>
      <c r="DP27" s="789"/>
      <c r="DQ27" s="787"/>
      <c r="DR27" s="788"/>
      <c r="DS27" s="788"/>
      <c r="DT27" s="788"/>
      <c r="DU27" s="789"/>
      <c r="DV27" s="784"/>
      <c r="DW27" s="785"/>
      <c r="DX27" s="785"/>
      <c r="DY27" s="785"/>
      <c r="DZ27" s="802"/>
      <c r="EA27" s="221"/>
    </row>
    <row r="28" spans="1:131" ht="26.25" customHeight="1" thickTop="1" x14ac:dyDescent="0.2">
      <c r="A28" s="234">
        <v>1</v>
      </c>
      <c r="B28" s="758" t="s">
        <v>402</v>
      </c>
      <c r="C28" s="759"/>
      <c r="D28" s="759"/>
      <c r="E28" s="759"/>
      <c r="F28" s="759"/>
      <c r="G28" s="759"/>
      <c r="H28" s="759"/>
      <c r="I28" s="759"/>
      <c r="J28" s="759"/>
      <c r="K28" s="759"/>
      <c r="L28" s="759"/>
      <c r="M28" s="759"/>
      <c r="N28" s="759"/>
      <c r="O28" s="759"/>
      <c r="P28" s="760"/>
      <c r="Q28" s="836">
        <f>ROUND(42624426/1000,0)</f>
        <v>42624</v>
      </c>
      <c r="R28" s="837"/>
      <c r="S28" s="837"/>
      <c r="T28" s="837"/>
      <c r="U28" s="837"/>
      <c r="V28" s="837">
        <f>ROUND(41563525/1000,0)</f>
        <v>41564</v>
      </c>
      <c r="W28" s="837"/>
      <c r="X28" s="837"/>
      <c r="Y28" s="837"/>
      <c r="Z28" s="837"/>
      <c r="AA28" s="837">
        <f>ROUND(1060901/1000,0)</f>
        <v>1061</v>
      </c>
      <c r="AB28" s="837"/>
      <c r="AC28" s="837"/>
      <c r="AD28" s="837"/>
      <c r="AE28" s="838"/>
      <c r="AF28" s="839">
        <v>1061</v>
      </c>
      <c r="AG28" s="837"/>
      <c r="AH28" s="837"/>
      <c r="AI28" s="837"/>
      <c r="AJ28" s="840"/>
      <c r="AK28" s="841">
        <f>ROUND(4742334000/1000000,0)</f>
        <v>4742</v>
      </c>
      <c r="AL28" s="842"/>
      <c r="AM28" s="842"/>
      <c r="AN28" s="842"/>
      <c r="AO28" s="842"/>
      <c r="AP28" s="842" t="s">
        <v>571</v>
      </c>
      <c r="AQ28" s="842"/>
      <c r="AR28" s="842"/>
      <c r="AS28" s="842"/>
      <c r="AT28" s="842"/>
      <c r="AU28" s="842" t="s">
        <v>571</v>
      </c>
      <c r="AV28" s="842"/>
      <c r="AW28" s="842"/>
      <c r="AX28" s="842"/>
      <c r="AY28" s="842"/>
      <c r="AZ28" s="843" t="s">
        <v>571</v>
      </c>
      <c r="BA28" s="843"/>
      <c r="BB28" s="843"/>
      <c r="BC28" s="843"/>
      <c r="BD28" s="843"/>
      <c r="BE28" s="834"/>
      <c r="BF28" s="834"/>
      <c r="BG28" s="834"/>
      <c r="BH28" s="834"/>
      <c r="BI28" s="835"/>
      <c r="BJ28" s="223"/>
      <c r="BK28" s="223"/>
      <c r="BL28" s="223"/>
      <c r="BM28" s="223"/>
      <c r="BN28" s="223"/>
      <c r="BO28" s="233"/>
      <c r="BP28" s="233"/>
      <c r="BQ28" s="230">
        <v>22</v>
      </c>
      <c r="BR28" s="231"/>
      <c r="BS28" s="784"/>
      <c r="BT28" s="785"/>
      <c r="BU28" s="785"/>
      <c r="BV28" s="785"/>
      <c r="BW28" s="785"/>
      <c r="BX28" s="785"/>
      <c r="BY28" s="785"/>
      <c r="BZ28" s="785"/>
      <c r="CA28" s="785"/>
      <c r="CB28" s="785"/>
      <c r="CC28" s="785"/>
      <c r="CD28" s="785"/>
      <c r="CE28" s="785"/>
      <c r="CF28" s="785"/>
      <c r="CG28" s="786"/>
      <c r="CH28" s="787"/>
      <c r="CI28" s="788"/>
      <c r="CJ28" s="788"/>
      <c r="CK28" s="788"/>
      <c r="CL28" s="789"/>
      <c r="CM28" s="787"/>
      <c r="CN28" s="788"/>
      <c r="CO28" s="788"/>
      <c r="CP28" s="788"/>
      <c r="CQ28" s="789"/>
      <c r="CR28" s="787"/>
      <c r="CS28" s="788"/>
      <c r="CT28" s="788"/>
      <c r="CU28" s="788"/>
      <c r="CV28" s="789"/>
      <c r="CW28" s="787"/>
      <c r="CX28" s="788"/>
      <c r="CY28" s="788"/>
      <c r="CZ28" s="788"/>
      <c r="DA28" s="789"/>
      <c r="DB28" s="787"/>
      <c r="DC28" s="788"/>
      <c r="DD28" s="788"/>
      <c r="DE28" s="788"/>
      <c r="DF28" s="789"/>
      <c r="DG28" s="787"/>
      <c r="DH28" s="788"/>
      <c r="DI28" s="788"/>
      <c r="DJ28" s="788"/>
      <c r="DK28" s="789"/>
      <c r="DL28" s="787"/>
      <c r="DM28" s="788"/>
      <c r="DN28" s="788"/>
      <c r="DO28" s="788"/>
      <c r="DP28" s="789"/>
      <c r="DQ28" s="787"/>
      <c r="DR28" s="788"/>
      <c r="DS28" s="788"/>
      <c r="DT28" s="788"/>
      <c r="DU28" s="789"/>
      <c r="DV28" s="784"/>
      <c r="DW28" s="785"/>
      <c r="DX28" s="785"/>
      <c r="DY28" s="785"/>
      <c r="DZ28" s="802"/>
      <c r="EA28" s="221"/>
    </row>
    <row r="29" spans="1:131" ht="26.25" customHeight="1" x14ac:dyDescent="0.2">
      <c r="A29" s="234">
        <v>2</v>
      </c>
      <c r="B29" s="793" t="s">
        <v>403</v>
      </c>
      <c r="C29" s="794"/>
      <c r="D29" s="794"/>
      <c r="E29" s="794"/>
      <c r="F29" s="794"/>
      <c r="G29" s="794"/>
      <c r="H29" s="794"/>
      <c r="I29" s="794"/>
      <c r="J29" s="794"/>
      <c r="K29" s="794"/>
      <c r="L29" s="794"/>
      <c r="M29" s="794"/>
      <c r="N29" s="794"/>
      <c r="O29" s="794"/>
      <c r="P29" s="795"/>
      <c r="Q29" s="796">
        <f>ROUND(36970007/1000,0)</f>
        <v>36970</v>
      </c>
      <c r="R29" s="797"/>
      <c r="S29" s="797"/>
      <c r="T29" s="797"/>
      <c r="U29" s="797"/>
      <c r="V29" s="797">
        <f>ROUND(35603146/1000,0)</f>
        <v>35603</v>
      </c>
      <c r="W29" s="797"/>
      <c r="X29" s="797"/>
      <c r="Y29" s="797"/>
      <c r="Z29" s="797"/>
      <c r="AA29" s="797">
        <f>ROUND(1366861/1000,0)</f>
        <v>1367</v>
      </c>
      <c r="AB29" s="797"/>
      <c r="AC29" s="797"/>
      <c r="AD29" s="797"/>
      <c r="AE29" s="798"/>
      <c r="AF29" s="799">
        <v>1367</v>
      </c>
      <c r="AG29" s="800"/>
      <c r="AH29" s="800"/>
      <c r="AI29" s="800"/>
      <c r="AJ29" s="801"/>
      <c r="AK29" s="848">
        <v>6175</v>
      </c>
      <c r="AL29" s="844"/>
      <c r="AM29" s="844"/>
      <c r="AN29" s="844"/>
      <c r="AO29" s="844"/>
      <c r="AP29" s="844" t="s">
        <v>571</v>
      </c>
      <c r="AQ29" s="844"/>
      <c r="AR29" s="844"/>
      <c r="AS29" s="844"/>
      <c r="AT29" s="844"/>
      <c r="AU29" s="844" t="s">
        <v>571</v>
      </c>
      <c r="AV29" s="844"/>
      <c r="AW29" s="844"/>
      <c r="AX29" s="844"/>
      <c r="AY29" s="844"/>
      <c r="AZ29" s="845" t="s">
        <v>571</v>
      </c>
      <c r="BA29" s="845"/>
      <c r="BB29" s="845"/>
      <c r="BC29" s="845"/>
      <c r="BD29" s="845"/>
      <c r="BE29" s="846"/>
      <c r="BF29" s="846"/>
      <c r="BG29" s="846"/>
      <c r="BH29" s="846"/>
      <c r="BI29" s="847"/>
      <c r="BJ29" s="223"/>
      <c r="BK29" s="223"/>
      <c r="BL29" s="223"/>
      <c r="BM29" s="223"/>
      <c r="BN29" s="223"/>
      <c r="BO29" s="233"/>
      <c r="BP29" s="233"/>
      <c r="BQ29" s="230">
        <v>23</v>
      </c>
      <c r="BR29" s="231"/>
      <c r="BS29" s="784"/>
      <c r="BT29" s="785"/>
      <c r="BU29" s="785"/>
      <c r="BV29" s="785"/>
      <c r="BW29" s="785"/>
      <c r="BX29" s="785"/>
      <c r="BY29" s="785"/>
      <c r="BZ29" s="785"/>
      <c r="CA29" s="785"/>
      <c r="CB29" s="785"/>
      <c r="CC29" s="785"/>
      <c r="CD29" s="785"/>
      <c r="CE29" s="785"/>
      <c r="CF29" s="785"/>
      <c r="CG29" s="786"/>
      <c r="CH29" s="787"/>
      <c r="CI29" s="788"/>
      <c r="CJ29" s="788"/>
      <c r="CK29" s="788"/>
      <c r="CL29" s="789"/>
      <c r="CM29" s="787"/>
      <c r="CN29" s="788"/>
      <c r="CO29" s="788"/>
      <c r="CP29" s="788"/>
      <c r="CQ29" s="789"/>
      <c r="CR29" s="787"/>
      <c r="CS29" s="788"/>
      <c r="CT29" s="788"/>
      <c r="CU29" s="788"/>
      <c r="CV29" s="789"/>
      <c r="CW29" s="787"/>
      <c r="CX29" s="788"/>
      <c r="CY29" s="788"/>
      <c r="CZ29" s="788"/>
      <c r="DA29" s="789"/>
      <c r="DB29" s="787"/>
      <c r="DC29" s="788"/>
      <c r="DD29" s="788"/>
      <c r="DE29" s="788"/>
      <c r="DF29" s="789"/>
      <c r="DG29" s="787"/>
      <c r="DH29" s="788"/>
      <c r="DI29" s="788"/>
      <c r="DJ29" s="788"/>
      <c r="DK29" s="789"/>
      <c r="DL29" s="787"/>
      <c r="DM29" s="788"/>
      <c r="DN29" s="788"/>
      <c r="DO29" s="788"/>
      <c r="DP29" s="789"/>
      <c r="DQ29" s="787"/>
      <c r="DR29" s="788"/>
      <c r="DS29" s="788"/>
      <c r="DT29" s="788"/>
      <c r="DU29" s="789"/>
      <c r="DV29" s="784"/>
      <c r="DW29" s="785"/>
      <c r="DX29" s="785"/>
      <c r="DY29" s="785"/>
      <c r="DZ29" s="802"/>
      <c r="EA29" s="221"/>
    </row>
    <row r="30" spans="1:131" ht="26.25" customHeight="1" x14ac:dyDescent="0.2">
      <c r="A30" s="234">
        <v>3</v>
      </c>
      <c r="B30" s="793" t="s">
        <v>404</v>
      </c>
      <c r="C30" s="794"/>
      <c r="D30" s="794"/>
      <c r="E30" s="794"/>
      <c r="F30" s="794"/>
      <c r="G30" s="794"/>
      <c r="H30" s="794"/>
      <c r="I30" s="794"/>
      <c r="J30" s="794"/>
      <c r="K30" s="794"/>
      <c r="L30" s="794"/>
      <c r="M30" s="794"/>
      <c r="N30" s="794"/>
      <c r="O30" s="794"/>
      <c r="P30" s="795"/>
      <c r="Q30" s="796">
        <f>ROUND(7738647/1000,0)</f>
        <v>7739</v>
      </c>
      <c r="R30" s="797"/>
      <c r="S30" s="797"/>
      <c r="T30" s="797"/>
      <c r="U30" s="797"/>
      <c r="V30" s="797">
        <f>ROUND(7637030/1000,0)</f>
        <v>7637</v>
      </c>
      <c r="W30" s="797"/>
      <c r="X30" s="797"/>
      <c r="Y30" s="797"/>
      <c r="Z30" s="797"/>
      <c r="AA30" s="797">
        <f>ROUND(101617/1000,0)</f>
        <v>102</v>
      </c>
      <c r="AB30" s="797"/>
      <c r="AC30" s="797"/>
      <c r="AD30" s="797"/>
      <c r="AE30" s="798"/>
      <c r="AF30" s="799">
        <v>102</v>
      </c>
      <c r="AG30" s="800"/>
      <c r="AH30" s="800"/>
      <c r="AI30" s="800"/>
      <c r="AJ30" s="801"/>
      <c r="AK30" s="848">
        <f>ROUND(5348993796/1000000,0)</f>
        <v>5349</v>
      </c>
      <c r="AL30" s="844"/>
      <c r="AM30" s="844"/>
      <c r="AN30" s="844"/>
      <c r="AO30" s="844"/>
      <c r="AP30" s="844" t="s">
        <v>571</v>
      </c>
      <c r="AQ30" s="844"/>
      <c r="AR30" s="844"/>
      <c r="AS30" s="844"/>
      <c r="AT30" s="844"/>
      <c r="AU30" s="844" t="s">
        <v>571</v>
      </c>
      <c r="AV30" s="844"/>
      <c r="AW30" s="844"/>
      <c r="AX30" s="844"/>
      <c r="AY30" s="844"/>
      <c r="AZ30" s="845" t="s">
        <v>571</v>
      </c>
      <c r="BA30" s="845"/>
      <c r="BB30" s="845"/>
      <c r="BC30" s="845"/>
      <c r="BD30" s="845"/>
      <c r="BE30" s="846"/>
      <c r="BF30" s="846"/>
      <c r="BG30" s="846"/>
      <c r="BH30" s="846"/>
      <c r="BI30" s="847"/>
      <c r="BJ30" s="223"/>
      <c r="BK30" s="223"/>
      <c r="BL30" s="223"/>
      <c r="BM30" s="223"/>
      <c r="BN30" s="223"/>
      <c r="BO30" s="233"/>
      <c r="BP30" s="233"/>
      <c r="BQ30" s="230">
        <v>24</v>
      </c>
      <c r="BR30" s="231"/>
      <c r="BS30" s="784"/>
      <c r="BT30" s="785"/>
      <c r="BU30" s="785"/>
      <c r="BV30" s="785"/>
      <c r="BW30" s="785"/>
      <c r="BX30" s="785"/>
      <c r="BY30" s="785"/>
      <c r="BZ30" s="785"/>
      <c r="CA30" s="785"/>
      <c r="CB30" s="785"/>
      <c r="CC30" s="785"/>
      <c r="CD30" s="785"/>
      <c r="CE30" s="785"/>
      <c r="CF30" s="785"/>
      <c r="CG30" s="786"/>
      <c r="CH30" s="787"/>
      <c r="CI30" s="788"/>
      <c r="CJ30" s="788"/>
      <c r="CK30" s="788"/>
      <c r="CL30" s="789"/>
      <c r="CM30" s="787"/>
      <c r="CN30" s="788"/>
      <c r="CO30" s="788"/>
      <c r="CP30" s="788"/>
      <c r="CQ30" s="789"/>
      <c r="CR30" s="787"/>
      <c r="CS30" s="788"/>
      <c r="CT30" s="788"/>
      <c r="CU30" s="788"/>
      <c r="CV30" s="789"/>
      <c r="CW30" s="787"/>
      <c r="CX30" s="788"/>
      <c r="CY30" s="788"/>
      <c r="CZ30" s="788"/>
      <c r="DA30" s="789"/>
      <c r="DB30" s="787"/>
      <c r="DC30" s="788"/>
      <c r="DD30" s="788"/>
      <c r="DE30" s="788"/>
      <c r="DF30" s="789"/>
      <c r="DG30" s="787"/>
      <c r="DH30" s="788"/>
      <c r="DI30" s="788"/>
      <c r="DJ30" s="788"/>
      <c r="DK30" s="789"/>
      <c r="DL30" s="787"/>
      <c r="DM30" s="788"/>
      <c r="DN30" s="788"/>
      <c r="DO30" s="788"/>
      <c r="DP30" s="789"/>
      <c r="DQ30" s="787"/>
      <c r="DR30" s="788"/>
      <c r="DS30" s="788"/>
      <c r="DT30" s="788"/>
      <c r="DU30" s="789"/>
      <c r="DV30" s="784"/>
      <c r="DW30" s="785"/>
      <c r="DX30" s="785"/>
      <c r="DY30" s="785"/>
      <c r="DZ30" s="802"/>
      <c r="EA30" s="221"/>
    </row>
    <row r="31" spans="1:131" ht="26.25" customHeight="1" x14ac:dyDescent="0.2">
      <c r="A31" s="234">
        <v>4</v>
      </c>
      <c r="B31" s="793" t="s">
        <v>405</v>
      </c>
      <c r="C31" s="794"/>
      <c r="D31" s="794"/>
      <c r="E31" s="794"/>
      <c r="F31" s="794"/>
      <c r="G31" s="794"/>
      <c r="H31" s="794"/>
      <c r="I31" s="794"/>
      <c r="J31" s="794"/>
      <c r="K31" s="794"/>
      <c r="L31" s="794"/>
      <c r="M31" s="794"/>
      <c r="N31" s="794"/>
      <c r="O31" s="794"/>
      <c r="P31" s="795"/>
      <c r="Q31" s="796">
        <f>ROUND(15626750/1000,0)</f>
        <v>15627</v>
      </c>
      <c r="R31" s="797"/>
      <c r="S31" s="797"/>
      <c r="T31" s="797"/>
      <c r="U31" s="797"/>
      <c r="V31" s="797">
        <f>ROUND(14224277/1000,0)</f>
        <v>14224</v>
      </c>
      <c r="W31" s="797"/>
      <c r="X31" s="797"/>
      <c r="Y31" s="797"/>
      <c r="Z31" s="797"/>
      <c r="AA31" s="797">
        <f>ROUND(1402473/1000,0)</f>
        <v>1402</v>
      </c>
      <c r="AB31" s="797"/>
      <c r="AC31" s="797"/>
      <c r="AD31" s="797"/>
      <c r="AE31" s="798"/>
      <c r="AF31" s="799">
        <v>4421</v>
      </c>
      <c r="AG31" s="800"/>
      <c r="AH31" s="800"/>
      <c r="AI31" s="800"/>
      <c r="AJ31" s="801"/>
      <c r="AK31" s="848">
        <f>ROUND(1062000/1000,0)</f>
        <v>1062</v>
      </c>
      <c r="AL31" s="844"/>
      <c r="AM31" s="844"/>
      <c r="AN31" s="844"/>
      <c r="AO31" s="844"/>
      <c r="AP31" s="844">
        <f>ROUND(10546774/1000,0)</f>
        <v>10547</v>
      </c>
      <c r="AQ31" s="844"/>
      <c r="AR31" s="844"/>
      <c r="AS31" s="844"/>
      <c r="AT31" s="844"/>
      <c r="AU31" s="844" t="s">
        <v>571</v>
      </c>
      <c r="AV31" s="844"/>
      <c r="AW31" s="844"/>
      <c r="AX31" s="844"/>
      <c r="AY31" s="844"/>
      <c r="AZ31" s="845" t="s">
        <v>571</v>
      </c>
      <c r="BA31" s="845"/>
      <c r="BB31" s="845"/>
      <c r="BC31" s="845"/>
      <c r="BD31" s="845"/>
      <c r="BE31" s="846" t="s">
        <v>406</v>
      </c>
      <c r="BF31" s="846"/>
      <c r="BG31" s="846"/>
      <c r="BH31" s="846"/>
      <c r="BI31" s="847"/>
      <c r="BJ31" s="223"/>
      <c r="BK31" s="223"/>
      <c r="BL31" s="223"/>
      <c r="BM31" s="223"/>
      <c r="BN31" s="223"/>
      <c r="BO31" s="233"/>
      <c r="BP31" s="233"/>
      <c r="BQ31" s="230">
        <v>25</v>
      </c>
      <c r="BR31" s="231"/>
      <c r="BS31" s="784"/>
      <c r="BT31" s="785"/>
      <c r="BU31" s="785"/>
      <c r="BV31" s="785"/>
      <c r="BW31" s="785"/>
      <c r="BX31" s="785"/>
      <c r="BY31" s="785"/>
      <c r="BZ31" s="785"/>
      <c r="CA31" s="785"/>
      <c r="CB31" s="785"/>
      <c r="CC31" s="785"/>
      <c r="CD31" s="785"/>
      <c r="CE31" s="785"/>
      <c r="CF31" s="785"/>
      <c r="CG31" s="786"/>
      <c r="CH31" s="787"/>
      <c r="CI31" s="788"/>
      <c r="CJ31" s="788"/>
      <c r="CK31" s="788"/>
      <c r="CL31" s="789"/>
      <c r="CM31" s="787"/>
      <c r="CN31" s="788"/>
      <c r="CO31" s="788"/>
      <c r="CP31" s="788"/>
      <c r="CQ31" s="789"/>
      <c r="CR31" s="787"/>
      <c r="CS31" s="788"/>
      <c r="CT31" s="788"/>
      <c r="CU31" s="788"/>
      <c r="CV31" s="789"/>
      <c r="CW31" s="787"/>
      <c r="CX31" s="788"/>
      <c r="CY31" s="788"/>
      <c r="CZ31" s="788"/>
      <c r="DA31" s="789"/>
      <c r="DB31" s="787"/>
      <c r="DC31" s="788"/>
      <c r="DD31" s="788"/>
      <c r="DE31" s="788"/>
      <c r="DF31" s="789"/>
      <c r="DG31" s="787"/>
      <c r="DH31" s="788"/>
      <c r="DI31" s="788"/>
      <c r="DJ31" s="788"/>
      <c r="DK31" s="789"/>
      <c r="DL31" s="787"/>
      <c r="DM31" s="788"/>
      <c r="DN31" s="788"/>
      <c r="DO31" s="788"/>
      <c r="DP31" s="789"/>
      <c r="DQ31" s="787"/>
      <c r="DR31" s="788"/>
      <c r="DS31" s="788"/>
      <c r="DT31" s="788"/>
      <c r="DU31" s="789"/>
      <c r="DV31" s="784"/>
      <c r="DW31" s="785"/>
      <c r="DX31" s="785"/>
      <c r="DY31" s="785"/>
      <c r="DZ31" s="802"/>
      <c r="EA31" s="221"/>
    </row>
    <row r="32" spans="1:131" ht="26.25" customHeight="1" x14ac:dyDescent="0.2">
      <c r="A32" s="234">
        <v>5</v>
      </c>
      <c r="B32" s="793" t="s">
        <v>407</v>
      </c>
      <c r="C32" s="794"/>
      <c r="D32" s="794"/>
      <c r="E32" s="794"/>
      <c r="F32" s="794"/>
      <c r="G32" s="794"/>
      <c r="H32" s="794"/>
      <c r="I32" s="794"/>
      <c r="J32" s="794"/>
      <c r="K32" s="794"/>
      <c r="L32" s="794"/>
      <c r="M32" s="794"/>
      <c r="N32" s="794"/>
      <c r="O32" s="794"/>
      <c r="P32" s="795"/>
      <c r="Q32" s="796">
        <f>ROUND(12589987/1000,0)</f>
        <v>12590</v>
      </c>
      <c r="R32" s="797"/>
      <c r="S32" s="797"/>
      <c r="T32" s="797"/>
      <c r="U32" s="797"/>
      <c r="V32" s="797">
        <f>ROUND(12096025/1000,0)</f>
        <v>12096</v>
      </c>
      <c r="W32" s="797"/>
      <c r="X32" s="797"/>
      <c r="Y32" s="797"/>
      <c r="Z32" s="797"/>
      <c r="AA32" s="797">
        <f>ROUND(493962/1000,0)</f>
        <v>494</v>
      </c>
      <c r="AB32" s="797"/>
      <c r="AC32" s="797"/>
      <c r="AD32" s="797"/>
      <c r="AE32" s="798"/>
      <c r="AF32" s="799">
        <v>1391</v>
      </c>
      <c r="AG32" s="800"/>
      <c r="AH32" s="800"/>
      <c r="AI32" s="800"/>
      <c r="AJ32" s="801"/>
      <c r="AK32" s="848">
        <f>ROUND(1156723/1000,0)</f>
        <v>1157</v>
      </c>
      <c r="AL32" s="844"/>
      <c r="AM32" s="844"/>
      <c r="AN32" s="844"/>
      <c r="AO32" s="844"/>
      <c r="AP32" s="844">
        <f>ROUND(42396509/1000,0)</f>
        <v>42397</v>
      </c>
      <c r="AQ32" s="844"/>
      <c r="AR32" s="844"/>
      <c r="AS32" s="844"/>
      <c r="AT32" s="844"/>
      <c r="AU32" s="844" t="s">
        <v>571</v>
      </c>
      <c r="AV32" s="844"/>
      <c r="AW32" s="844"/>
      <c r="AX32" s="844"/>
      <c r="AY32" s="844"/>
      <c r="AZ32" s="845" t="s">
        <v>571</v>
      </c>
      <c r="BA32" s="845"/>
      <c r="BB32" s="845"/>
      <c r="BC32" s="845"/>
      <c r="BD32" s="845"/>
      <c r="BE32" s="846" t="s">
        <v>408</v>
      </c>
      <c r="BF32" s="846"/>
      <c r="BG32" s="846"/>
      <c r="BH32" s="846"/>
      <c r="BI32" s="847"/>
      <c r="BJ32" s="223"/>
      <c r="BK32" s="223"/>
      <c r="BL32" s="223"/>
      <c r="BM32" s="223"/>
      <c r="BN32" s="223"/>
      <c r="BO32" s="233"/>
      <c r="BP32" s="233"/>
      <c r="BQ32" s="230">
        <v>26</v>
      </c>
      <c r="BR32" s="231"/>
      <c r="BS32" s="784"/>
      <c r="BT32" s="785"/>
      <c r="BU32" s="785"/>
      <c r="BV32" s="785"/>
      <c r="BW32" s="785"/>
      <c r="BX32" s="785"/>
      <c r="BY32" s="785"/>
      <c r="BZ32" s="785"/>
      <c r="CA32" s="785"/>
      <c r="CB32" s="785"/>
      <c r="CC32" s="785"/>
      <c r="CD32" s="785"/>
      <c r="CE32" s="785"/>
      <c r="CF32" s="785"/>
      <c r="CG32" s="786"/>
      <c r="CH32" s="787"/>
      <c r="CI32" s="788"/>
      <c r="CJ32" s="788"/>
      <c r="CK32" s="788"/>
      <c r="CL32" s="789"/>
      <c r="CM32" s="787"/>
      <c r="CN32" s="788"/>
      <c r="CO32" s="788"/>
      <c r="CP32" s="788"/>
      <c r="CQ32" s="789"/>
      <c r="CR32" s="787"/>
      <c r="CS32" s="788"/>
      <c r="CT32" s="788"/>
      <c r="CU32" s="788"/>
      <c r="CV32" s="789"/>
      <c r="CW32" s="787"/>
      <c r="CX32" s="788"/>
      <c r="CY32" s="788"/>
      <c r="CZ32" s="788"/>
      <c r="DA32" s="789"/>
      <c r="DB32" s="787"/>
      <c r="DC32" s="788"/>
      <c r="DD32" s="788"/>
      <c r="DE32" s="788"/>
      <c r="DF32" s="789"/>
      <c r="DG32" s="787"/>
      <c r="DH32" s="788"/>
      <c r="DI32" s="788"/>
      <c r="DJ32" s="788"/>
      <c r="DK32" s="789"/>
      <c r="DL32" s="787"/>
      <c r="DM32" s="788"/>
      <c r="DN32" s="788"/>
      <c r="DO32" s="788"/>
      <c r="DP32" s="789"/>
      <c r="DQ32" s="787"/>
      <c r="DR32" s="788"/>
      <c r="DS32" s="788"/>
      <c r="DT32" s="788"/>
      <c r="DU32" s="789"/>
      <c r="DV32" s="784"/>
      <c r="DW32" s="785"/>
      <c r="DX32" s="785"/>
      <c r="DY32" s="785"/>
      <c r="DZ32" s="802"/>
      <c r="EA32" s="221"/>
    </row>
    <row r="33" spans="1:131" ht="26.25" customHeight="1" x14ac:dyDescent="0.2">
      <c r="A33" s="234">
        <v>6</v>
      </c>
      <c r="B33" s="793"/>
      <c r="C33" s="794"/>
      <c r="D33" s="794"/>
      <c r="E33" s="794"/>
      <c r="F33" s="794"/>
      <c r="G33" s="794"/>
      <c r="H33" s="794"/>
      <c r="I33" s="794"/>
      <c r="J33" s="794"/>
      <c r="K33" s="794"/>
      <c r="L33" s="794"/>
      <c r="M33" s="794"/>
      <c r="N33" s="794"/>
      <c r="O33" s="794"/>
      <c r="P33" s="795"/>
      <c r="Q33" s="796"/>
      <c r="R33" s="797"/>
      <c r="S33" s="797"/>
      <c r="T33" s="797"/>
      <c r="U33" s="797"/>
      <c r="V33" s="797"/>
      <c r="W33" s="797"/>
      <c r="X33" s="797"/>
      <c r="Y33" s="797"/>
      <c r="Z33" s="797"/>
      <c r="AA33" s="797"/>
      <c r="AB33" s="797"/>
      <c r="AC33" s="797"/>
      <c r="AD33" s="797"/>
      <c r="AE33" s="798"/>
      <c r="AF33" s="799"/>
      <c r="AG33" s="800"/>
      <c r="AH33" s="800"/>
      <c r="AI33" s="800"/>
      <c r="AJ33" s="801"/>
      <c r="AK33" s="848"/>
      <c r="AL33" s="844"/>
      <c r="AM33" s="844"/>
      <c r="AN33" s="844"/>
      <c r="AO33" s="844"/>
      <c r="AP33" s="844"/>
      <c r="AQ33" s="844"/>
      <c r="AR33" s="844"/>
      <c r="AS33" s="844"/>
      <c r="AT33" s="844"/>
      <c r="AU33" s="844"/>
      <c r="AV33" s="844"/>
      <c r="AW33" s="844"/>
      <c r="AX33" s="844"/>
      <c r="AY33" s="844"/>
      <c r="AZ33" s="845"/>
      <c r="BA33" s="845"/>
      <c r="BB33" s="845"/>
      <c r="BC33" s="845"/>
      <c r="BD33" s="845"/>
      <c r="BE33" s="846"/>
      <c r="BF33" s="846"/>
      <c r="BG33" s="846"/>
      <c r="BH33" s="846"/>
      <c r="BI33" s="847"/>
      <c r="BJ33" s="223"/>
      <c r="BK33" s="223"/>
      <c r="BL33" s="223"/>
      <c r="BM33" s="223"/>
      <c r="BN33" s="223"/>
      <c r="BO33" s="233"/>
      <c r="BP33" s="233"/>
      <c r="BQ33" s="230">
        <v>27</v>
      </c>
      <c r="BR33" s="231"/>
      <c r="BS33" s="784"/>
      <c r="BT33" s="785"/>
      <c r="BU33" s="785"/>
      <c r="BV33" s="785"/>
      <c r="BW33" s="785"/>
      <c r="BX33" s="785"/>
      <c r="BY33" s="785"/>
      <c r="BZ33" s="785"/>
      <c r="CA33" s="785"/>
      <c r="CB33" s="785"/>
      <c r="CC33" s="785"/>
      <c r="CD33" s="785"/>
      <c r="CE33" s="785"/>
      <c r="CF33" s="785"/>
      <c r="CG33" s="786"/>
      <c r="CH33" s="787"/>
      <c r="CI33" s="788"/>
      <c r="CJ33" s="788"/>
      <c r="CK33" s="788"/>
      <c r="CL33" s="789"/>
      <c r="CM33" s="787"/>
      <c r="CN33" s="788"/>
      <c r="CO33" s="788"/>
      <c r="CP33" s="788"/>
      <c r="CQ33" s="789"/>
      <c r="CR33" s="787"/>
      <c r="CS33" s="788"/>
      <c r="CT33" s="788"/>
      <c r="CU33" s="788"/>
      <c r="CV33" s="789"/>
      <c r="CW33" s="787"/>
      <c r="CX33" s="788"/>
      <c r="CY33" s="788"/>
      <c r="CZ33" s="788"/>
      <c r="DA33" s="789"/>
      <c r="DB33" s="787"/>
      <c r="DC33" s="788"/>
      <c r="DD33" s="788"/>
      <c r="DE33" s="788"/>
      <c r="DF33" s="789"/>
      <c r="DG33" s="787"/>
      <c r="DH33" s="788"/>
      <c r="DI33" s="788"/>
      <c r="DJ33" s="788"/>
      <c r="DK33" s="789"/>
      <c r="DL33" s="787"/>
      <c r="DM33" s="788"/>
      <c r="DN33" s="788"/>
      <c r="DO33" s="788"/>
      <c r="DP33" s="789"/>
      <c r="DQ33" s="787"/>
      <c r="DR33" s="788"/>
      <c r="DS33" s="788"/>
      <c r="DT33" s="788"/>
      <c r="DU33" s="789"/>
      <c r="DV33" s="784"/>
      <c r="DW33" s="785"/>
      <c r="DX33" s="785"/>
      <c r="DY33" s="785"/>
      <c r="DZ33" s="802"/>
      <c r="EA33" s="221"/>
    </row>
    <row r="34" spans="1:131" ht="26.25" customHeight="1" x14ac:dyDescent="0.2">
      <c r="A34" s="234">
        <v>7</v>
      </c>
      <c r="B34" s="793"/>
      <c r="C34" s="794"/>
      <c r="D34" s="794"/>
      <c r="E34" s="794"/>
      <c r="F34" s="794"/>
      <c r="G34" s="794"/>
      <c r="H34" s="794"/>
      <c r="I34" s="794"/>
      <c r="J34" s="794"/>
      <c r="K34" s="794"/>
      <c r="L34" s="794"/>
      <c r="M34" s="794"/>
      <c r="N34" s="794"/>
      <c r="O34" s="794"/>
      <c r="P34" s="795"/>
      <c r="Q34" s="796"/>
      <c r="R34" s="797"/>
      <c r="S34" s="797"/>
      <c r="T34" s="797"/>
      <c r="U34" s="797"/>
      <c r="V34" s="797"/>
      <c r="W34" s="797"/>
      <c r="X34" s="797"/>
      <c r="Y34" s="797"/>
      <c r="Z34" s="797"/>
      <c r="AA34" s="797"/>
      <c r="AB34" s="797"/>
      <c r="AC34" s="797"/>
      <c r="AD34" s="797"/>
      <c r="AE34" s="798"/>
      <c r="AF34" s="799"/>
      <c r="AG34" s="800"/>
      <c r="AH34" s="800"/>
      <c r="AI34" s="800"/>
      <c r="AJ34" s="801"/>
      <c r="AK34" s="848"/>
      <c r="AL34" s="844"/>
      <c r="AM34" s="844"/>
      <c r="AN34" s="844"/>
      <c r="AO34" s="844"/>
      <c r="AP34" s="844"/>
      <c r="AQ34" s="844"/>
      <c r="AR34" s="844"/>
      <c r="AS34" s="844"/>
      <c r="AT34" s="844"/>
      <c r="AU34" s="844"/>
      <c r="AV34" s="844"/>
      <c r="AW34" s="844"/>
      <c r="AX34" s="844"/>
      <c r="AY34" s="844"/>
      <c r="AZ34" s="845"/>
      <c r="BA34" s="845"/>
      <c r="BB34" s="845"/>
      <c r="BC34" s="845"/>
      <c r="BD34" s="845"/>
      <c r="BE34" s="846"/>
      <c r="BF34" s="846"/>
      <c r="BG34" s="846"/>
      <c r="BH34" s="846"/>
      <c r="BI34" s="847"/>
      <c r="BJ34" s="223"/>
      <c r="BK34" s="223"/>
      <c r="BL34" s="223"/>
      <c r="BM34" s="223"/>
      <c r="BN34" s="223"/>
      <c r="BO34" s="233"/>
      <c r="BP34" s="233"/>
      <c r="BQ34" s="230">
        <v>28</v>
      </c>
      <c r="BR34" s="231"/>
      <c r="BS34" s="784"/>
      <c r="BT34" s="785"/>
      <c r="BU34" s="785"/>
      <c r="BV34" s="785"/>
      <c r="BW34" s="785"/>
      <c r="BX34" s="785"/>
      <c r="BY34" s="785"/>
      <c r="BZ34" s="785"/>
      <c r="CA34" s="785"/>
      <c r="CB34" s="785"/>
      <c r="CC34" s="785"/>
      <c r="CD34" s="785"/>
      <c r="CE34" s="785"/>
      <c r="CF34" s="785"/>
      <c r="CG34" s="786"/>
      <c r="CH34" s="787"/>
      <c r="CI34" s="788"/>
      <c r="CJ34" s="788"/>
      <c r="CK34" s="788"/>
      <c r="CL34" s="789"/>
      <c r="CM34" s="787"/>
      <c r="CN34" s="788"/>
      <c r="CO34" s="788"/>
      <c r="CP34" s="788"/>
      <c r="CQ34" s="789"/>
      <c r="CR34" s="787"/>
      <c r="CS34" s="788"/>
      <c r="CT34" s="788"/>
      <c r="CU34" s="788"/>
      <c r="CV34" s="789"/>
      <c r="CW34" s="787"/>
      <c r="CX34" s="788"/>
      <c r="CY34" s="788"/>
      <c r="CZ34" s="788"/>
      <c r="DA34" s="789"/>
      <c r="DB34" s="787"/>
      <c r="DC34" s="788"/>
      <c r="DD34" s="788"/>
      <c r="DE34" s="788"/>
      <c r="DF34" s="789"/>
      <c r="DG34" s="787"/>
      <c r="DH34" s="788"/>
      <c r="DI34" s="788"/>
      <c r="DJ34" s="788"/>
      <c r="DK34" s="789"/>
      <c r="DL34" s="787"/>
      <c r="DM34" s="788"/>
      <c r="DN34" s="788"/>
      <c r="DO34" s="788"/>
      <c r="DP34" s="789"/>
      <c r="DQ34" s="787"/>
      <c r="DR34" s="788"/>
      <c r="DS34" s="788"/>
      <c r="DT34" s="788"/>
      <c r="DU34" s="789"/>
      <c r="DV34" s="784"/>
      <c r="DW34" s="785"/>
      <c r="DX34" s="785"/>
      <c r="DY34" s="785"/>
      <c r="DZ34" s="802"/>
      <c r="EA34" s="221"/>
    </row>
    <row r="35" spans="1:131" ht="26.25" customHeight="1" x14ac:dyDescent="0.2">
      <c r="A35" s="234">
        <v>8</v>
      </c>
      <c r="B35" s="793"/>
      <c r="C35" s="794"/>
      <c r="D35" s="794"/>
      <c r="E35" s="794"/>
      <c r="F35" s="794"/>
      <c r="G35" s="794"/>
      <c r="H35" s="794"/>
      <c r="I35" s="794"/>
      <c r="J35" s="794"/>
      <c r="K35" s="794"/>
      <c r="L35" s="794"/>
      <c r="M35" s="794"/>
      <c r="N35" s="794"/>
      <c r="O35" s="794"/>
      <c r="P35" s="795"/>
      <c r="Q35" s="796"/>
      <c r="R35" s="797"/>
      <c r="S35" s="797"/>
      <c r="T35" s="797"/>
      <c r="U35" s="797"/>
      <c r="V35" s="797"/>
      <c r="W35" s="797"/>
      <c r="X35" s="797"/>
      <c r="Y35" s="797"/>
      <c r="Z35" s="797"/>
      <c r="AA35" s="797"/>
      <c r="AB35" s="797"/>
      <c r="AC35" s="797"/>
      <c r="AD35" s="797"/>
      <c r="AE35" s="798"/>
      <c r="AF35" s="799"/>
      <c r="AG35" s="800"/>
      <c r="AH35" s="800"/>
      <c r="AI35" s="800"/>
      <c r="AJ35" s="801"/>
      <c r="AK35" s="848"/>
      <c r="AL35" s="844"/>
      <c r="AM35" s="844"/>
      <c r="AN35" s="844"/>
      <c r="AO35" s="844"/>
      <c r="AP35" s="844"/>
      <c r="AQ35" s="844"/>
      <c r="AR35" s="844"/>
      <c r="AS35" s="844"/>
      <c r="AT35" s="844"/>
      <c r="AU35" s="844"/>
      <c r="AV35" s="844"/>
      <c r="AW35" s="844"/>
      <c r="AX35" s="844"/>
      <c r="AY35" s="844"/>
      <c r="AZ35" s="845"/>
      <c r="BA35" s="845"/>
      <c r="BB35" s="845"/>
      <c r="BC35" s="845"/>
      <c r="BD35" s="845"/>
      <c r="BE35" s="846"/>
      <c r="BF35" s="846"/>
      <c r="BG35" s="846"/>
      <c r="BH35" s="846"/>
      <c r="BI35" s="847"/>
      <c r="BJ35" s="223"/>
      <c r="BK35" s="223"/>
      <c r="BL35" s="223"/>
      <c r="BM35" s="223"/>
      <c r="BN35" s="223"/>
      <c r="BO35" s="233"/>
      <c r="BP35" s="233"/>
      <c r="BQ35" s="230">
        <v>29</v>
      </c>
      <c r="BR35" s="231"/>
      <c r="BS35" s="784"/>
      <c r="BT35" s="785"/>
      <c r="BU35" s="785"/>
      <c r="BV35" s="785"/>
      <c r="BW35" s="785"/>
      <c r="BX35" s="785"/>
      <c r="BY35" s="785"/>
      <c r="BZ35" s="785"/>
      <c r="CA35" s="785"/>
      <c r="CB35" s="785"/>
      <c r="CC35" s="785"/>
      <c r="CD35" s="785"/>
      <c r="CE35" s="785"/>
      <c r="CF35" s="785"/>
      <c r="CG35" s="786"/>
      <c r="CH35" s="787"/>
      <c r="CI35" s="788"/>
      <c r="CJ35" s="788"/>
      <c r="CK35" s="788"/>
      <c r="CL35" s="789"/>
      <c r="CM35" s="787"/>
      <c r="CN35" s="788"/>
      <c r="CO35" s="788"/>
      <c r="CP35" s="788"/>
      <c r="CQ35" s="789"/>
      <c r="CR35" s="787"/>
      <c r="CS35" s="788"/>
      <c r="CT35" s="788"/>
      <c r="CU35" s="788"/>
      <c r="CV35" s="789"/>
      <c r="CW35" s="787"/>
      <c r="CX35" s="788"/>
      <c r="CY35" s="788"/>
      <c r="CZ35" s="788"/>
      <c r="DA35" s="789"/>
      <c r="DB35" s="787"/>
      <c r="DC35" s="788"/>
      <c r="DD35" s="788"/>
      <c r="DE35" s="788"/>
      <c r="DF35" s="789"/>
      <c r="DG35" s="787"/>
      <c r="DH35" s="788"/>
      <c r="DI35" s="788"/>
      <c r="DJ35" s="788"/>
      <c r="DK35" s="789"/>
      <c r="DL35" s="787"/>
      <c r="DM35" s="788"/>
      <c r="DN35" s="788"/>
      <c r="DO35" s="788"/>
      <c r="DP35" s="789"/>
      <c r="DQ35" s="787"/>
      <c r="DR35" s="788"/>
      <c r="DS35" s="788"/>
      <c r="DT35" s="788"/>
      <c r="DU35" s="789"/>
      <c r="DV35" s="784"/>
      <c r="DW35" s="785"/>
      <c r="DX35" s="785"/>
      <c r="DY35" s="785"/>
      <c r="DZ35" s="802"/>
      <c r="EA35" s="221"/>
    </row>
    <row r="36" spans="1:131" ht="26.25" customHeight="1" x14ac:dyDescent="0.2">
      <c r="A36" s="234">
        <v>9</v>
      </c>
      <c r="B36" s="793"/>
      <c r="C36" s="794"/>
      <c r="D36" s="794"/>
      <c r="E36" s="794"/>
      <c r="F36" s="794"/>
      <c r="G36" s="794"/>
      <c r="H36" s="794"/>
      <c r="I36" s="794"/>
      <c r="J36" s="794"/>
      <c r="K36" s="794"/>
      <c r="L36" s="794"/>
      <c r="M36" s="794"/>
      <c r="N36" s="794"/>
      <c r="O36" s="794"/>
      <c r="P36" s="795"/>
      <c r="Q36" s="796"/>
      <c r="R36" s="797"/>
      <c r="S36" s="797"/>
      <c r="T36" s="797"/>
      <c r="U36" s="797"/>
      <c r="V36" s="797"/>
      <c r="W36" s="797"/>
      <c r="X36" s="797"/>
      <c r="Y36" s="797"/>
      <c r="Z36" s="797"/>
      <c r="AA36" s="797"/>
      <c r="AB36" s="797"/>
      <c r="AC36" s="797"/>
      <c r="AD36" s="797"/>
      <c r="AE36" s="798"/>
      <c r="AF36" s="799"/>
      <c r="AG36" s="800"/>
      <c r="AH36" s="800"/>
      <c r="AI36" s="800"/>
      <c r="AJ36" s="801"/>
      <c r="AK36" s="848"/>
      <c r="AL36" s="844"/>
      <c r="AM36" s="844"/>
      <c r="AN36" s="844"/>
      <c r="AO36" s="844"/>
      <c r="AP36" s="844"/>
      <c r="AQ36" s="844"/>
      <c r="AR36" s="844"/>
      <c r="AS36" s="844"/>
      <c r="AT36" s="844"/>
      <c r="AU36" s="844"/>
      <c r="AV36" s="844"/>
      <c r="AW36" s="844"/>
      <c r="AX36" s="844"/>
      <c r="AY36" s="844"/>
      <c r="AZ36" s="845"/>
      <c r="BA36" s="845"/>
      <c r="BB36" s="845"/>
      <c r="BC36" s="845"/>
      <c r="BD36" s="845"/>
      <c r="BE36" s="846"/>
      <c r="BF36" s="846"/>
      <c r="BG36" s="846"/>
      <c r="BH36" s="846"/>
      <c r="BI36" s="847"/>
      <c r="BJ36" s="223"/>
      <c r="BK36" s="223"/>
      <c r="BL36" s="223"/>
      <c r="BM36" s="223"/>
      <c r="BN36" s="223"/>
      <c r="BO36" s="233"/>
      <c r="BP36" s="233"/>
      <c r="BQ36" s="230">
        <v>30</v>
      </c>
      <c r="BR36" s="231"/>
      <c r="BS36" s="784"/>
      <c r="BT36" s="785"/>
      <c r="BU36" s="785"/>
      <c r="BV36" s="785"/>
      <c r="BW36" s="785"/>
      <c r="BX36" s="785"/>
      <c r="BY36" s="785"/>
      <c r="BZ36" s="785"/>
      <c r="CA36" s="785"/>
      <c r="CB36" s="785"/>
      <c r="CC36" s="785"/>
      <c r="CD36" s="785"/>
      <c r="CE36" s="785"/>
      <c r="CF36" s="785"/>
      <c r="CG36" s="786"/>
      <c r="CH36" s="787"/>
      <c r="CI36" s="788"/>
      <c r="CJ36" s="788"/>
      <c r="CK36" s="788"/>
      <c r="CL36" s="789"/>
      <c r="CM36" s="787"/>
      <c r="CN36" s="788"/>
      <c r="CO36" s="788"/>
      <c r="CP36" s="788"/>
      <c r="CQ36" s="789"/>
      <c r="CR36" s="787"/>
      <c r="CS36" s="788"/>
      <c r="CT36" s="788"/>
      <c r="CU36" s="788"/>
      <c r="CV36" s="789"/>
      <c r="CW36" s="787"/>
      <c r="CX36" s="788"/>
      <c r="CY36" s="788"/>
      <c r="CZ36" s="788"/>
      <c r="DA36" s="789"/>
      <c r="DB36" s="787"/>
      <c r="DC36" s="788"/>
      <c r="DD36" s="788"/>
      <c r="DE36" s="788"/>
      <c r="DF36" s="789"/>
      <c r="DG36" s="787"/>
      <c r="DH36" s="788"/>
      <c r="DI36" s="788"/>
      <c r="DJ36" s="788"/>
      <c r="DK36" s="789"/>
      <c r="DL36" s="787"/>
      <c r="DM36" s="788"/>
      <c r="DN36" s="788"/>
      <c r="DO36" s="788"/>
      <c r="DP36" s="789"/>
      <c r="DQ36" s="787"/>
      <c r="DR36" s="788"/>
      <c r="DS36" s="788"/>
      <c r="DT36" s="788"/>
      <c r="DU36" s="789"/>
      <c r="DV36" s="784"/>
      <c r="DW36" s="785"/>
      <c r="DX36" s="785"/>
      <c r="DY36" s="785"/>
      <c r="DZ36" s="802"/>
      <c r="EA36" s="221"/>
    </row>
    <row r="37" spans="1:131" ht="26.25" customHeight="1" x14ac:dyDescent="0.2">
      <c r="A37" s="234">
        <v>10</v>
      </c>
      <c r="B37" s="793"/>
      <c r="C37" s="794"/>
      <c r="D37" s="794"/>
      <c r="E37" s="794"/>
      <c r="F37" s="794"/>
      <c r="G37" s="794"/>
      <c r="H37" s="794"/>
      <c r="I37" s="794"/>
      <c r="J37" s="794"/>
      <c r="K37" s="794"/>
      <c r="L37" s="794"/>
      <c r="M37" s="794"/>
      <c r="N37" s="794"/>
      <c r="O37" s="794"/>
      <c r="P37" s="795"/>
      <c r="Q37" s="796"/>
      <c r="R37" s="797"/>
      <c r="S37" s="797"/>
      <c r="T37" s="797"/>
      <c r="U37" s="797"/>
      <c r="V37" s="797"/>
      <c r="W37" s="797"/>
      <c r="X37" s="797"/>
      <c r="Y37" s="797"/>
      <c r="Z37" s="797"/>
      <c r="AA37" s="797"/>
      <c r="AB37" s="797"/>
      <c r="AC37" s="797"/>
      <c r="AD37" s="797"/>
      <c r="AE37" s="798"/>
      <c r="AF37" s="799"/>
      <c r="AG37" s="800"/>
      <c r="AH37" s="800"/>
      <c r="AI37" s="800"/>
      <c r="AJ37" s="801"/>
      <c r="AK37" s="848"/>
      <c r="AL37" s="844"/>
      <c r="AM37" s="844"/>
      <c r="AN37" s="844"/>
      <c r="AO37" s="844"/>
      <c r="AP37" s="844"/>
      <c r="AQ37" s="844"/>
      <c r="AR37" s="844"/>
      <c r="AS37" s="844"/>
      <c r="AT37" s="844"/>
      <c r="AU37" s="844"/>
      <c r="AV37" s="844"/>
      <c r="AW37" s="844"/>
      <c r="AX37" s="844"/>
      <c r="AY37" s="844"/>
      <c r="AZ37" s="845"/>
      <c r="BA37" s="845"/>
      <c r="BB37" s="845"/>
      <c r="BC37" s="845"/>
      <c r="BD37" s="845"/>
      <c r="BE37" s="846"/>
      <c r="BF37" s="846"/>
      <c r="BG37" s="846"/>
      <c r="BH37" s="846"/>
      <c r="BI37" s="847"/>
      <c r="BJ37" s="223"/>
      <c r="BK37" s="223"/>
      <c r="BL37" s="223"/>
      <c r="BM37" s="223"/>
      <c r="BN37" s="223"/>
      <c r="BO37" s="233"/>
      <c r="BP37" s="233"/>
      <c r="BQ37" s="230">
        <v>31</v>
      </c>
      <c r="BR37" s="231"/>
      <c r="BS37" s="784"/>
      <c r="BT37" s="785"/>
      <c r="BU37" s="785"/>
      <c r="BV37" s="785"/>
      <c r="BW37" s="785"/>
      <c r="BX37" s="785"/>
      <c r="BY37" s="785"/>
      <c r="BZ37" s="785"/>
      <c r="CA37" s="785"/>
      <c r="CB37" s="785"/>
      <c r="CC37" s="785"/>
      <c r="CD37" s="785"/>
      <c r="CE37" s="785"/>
      <c r="CF37" s="785"/>
      <c r="CG37" s="786"/>
      <c r="CH37" s="787"/>
      <c r="CI37" s="788"/>
      <c r="CJ37" s="788"/>
      <c r="CK37" s="788"/>
      <c r="CL37" s="789"/>
      <c r="CM37" s="787"/>
      <c r="CN37" s="788"/>
      <c r="CO37" s="788"/>
      <c r="CP37" s="788"/>
      <c r="CQ37" s="789"/>
      <c r="CR37" s="787"/>
      <c r="CS37" s="788"/>
      <c r="CT37" s="788"/>
      <c r="CU37" s="788"/>
      <c r="CV37" s="789"/>
      <c r="CW37" s="787"/>
      <c r="CX37" s="788"/>
      <c r="CY37" s="788"/>
      <c r="CZ37" s="788"/>
      <c r="DA37" s="789"/>
      <c r="DB37" s="787"/>
      <c r="DC37" s="788"/>
      <c r="DD37" s="788"/>
      <c r="DE37" s="788"/>
      <c r="DF37" s="789"/>
      <c r="DG37" s="787"/>
      <c r="DH37" s="788"/>
      <c r="DI37" s="788"/>
      <c r="DJ37" s="788"/>
      <c r="DK37" s="789"/>
      <c r="DL37" s="787"/>
      <c r="DM37" s="788"/>
      <c r="DN37" s="788"/>
      <c r="DO37" s="788"/>
      <c r="DP37" s="789"/>
      <c r="DQ37" s="787"/>
      <c r="DR37" s="788"/>
      <c r="DS37" s="788"/>
      <c r="DT37" s="788"/>
      <c r="DU37" s="789"/>
      <c r="DV37" s="784"/>
      <c r="DW37" s="785"/>
      <c r="DX37" s="785"/>
      <c r="DY37" s="785"/>
      <c r="DZ37" s="802"/>
      <c r="EA37" s="221"/>
    </row>
    <row r="38" spans="1:131" ht="26.25" customHeight="1" x14ac:dyDescent="0.2">
      <c r="A38" s="234">
        <v>11</v>
      </c>
      <c r="B38" s="793"/>
      <c r="C38" s="794"/>
      <c r="D38" s="794"/>
      <c r="E38" s="794"/>
      <c r="F38" s="794"/>
      <c r="G38" s="794"/>
      <c r="H38" s="794"/>
      <c r="I38" s="794"/>
      <c r="J38" s="794"/>
      <c r="K38" s="794"/>
      <c r="L38" s="794"/>
      <c r="M38" s="794"/>
      <c r="N38" s="794"/>
      <c r="O38" s="794"/>
      <c r="P38" s="795"/>
      <c r="Q38" s="796"/>
      <c r="R38" s="797"/>
      <c r="S38" s="797"/>
      <c r="T38" s="797"/>
      <c r="U38" s="797"/>
      <c r="V38" s="797"/>
      <c r="W38" s="797"/>
      <c r="X38" s="797"/>
      <c r="Y38" s="797"/>
      <c r="Z38" s="797"/>
      <c r="AA38" s="797"/>
      <c r="AB38" s="797"/>
      <c r="AC38" s="797"/>
      <c r="AD38" s="797"/>
      <c r="AE38" s="798"/>
      <c r="AF38" s="799"/>
      <c r="AG38" s="800"/>
      <c r="AH38" s="800"/>
      <c r="AI38" s="800"/>
      <c r="AJ38" s="801"/>
      <c r="AK38" s="848"/>
      <c r="AL38" s="844"/>
      <c r="AM38" s="844"/>
      <c r="AN38" s="844"/>
      <c r="AO38" s="844"/>
      <c r="AP38" s="844"/>
      <c r="AQ38" s="844"/>
      <c r="AR38" s="844"/>
      <c r="AS38" s="844"/>
      <c r="AT38" s="844"/>
      <c r="AU38" s="844"/>
      <c r="AV38" s="844"/>
      <c r="AW38" s="844"/>
      <c r="AX38" s="844"/>
      <c r="AY38" s="844"/>
      <c r="AZ38" s="845"/>
      <c r="BA38" s="845"/>
      <c r="BB38" s="845"/>
      <c r="BC38" s="845"/>
      <c r="BD38" s="845"/>
      <c r="BE38" s="846"/>
      <c r="BF38" s="846"/>
      <c r="BG38" s="846"/>
      <c r="BH38" s="846"/>
      <c r="BI38" s="847"/>
      <c r="BJ38" s="223"/>
      <c r="BK38" s="223"/>
      <c r="BL38" s="223"/>
      <c r="BM38" s="223"/>
      <c r="BN38" s="223"/>
      <c r="BO38" s="233"/>
      <c r="BP38" s="233"/>
      <c r="BQ38" s="230">
        <v>32</v>
      </c>
      <c r="BR38" s="231"/>
      <c r="BS38" s="784"/>
      <c r="BT38" s="785"/>
      <c r="BU38" s="785"/>
      <c r="BV38" s="785"/>
      <c r="BW38" s="785"/>
      <c r="BX38" s="785"/>
      <c r="BY38" s="785"/>
      <c r="BZ38" s="785"/>
      <c r="CA38" s="785"/>
      <c r="CB38" s="785"/>
      <c r="CC38" s="785"/>
      <c r="CD38" s="785"/>
      <c r="CE38" s="785"/>
      <c r="CF38" s="785"/>
      <c r="CG38" s="786"/>
      <c r="CH38" s="787"/>
      <c r="CI38" s="788"/>
      <c r="CJ38" s="788"/>
      <c r="CK38" s="788"/>
      <c r="CL38" s="789"/>
      <c r="CM38" s="787"/>
      <c r="CN38" s="788"/>
      <c r="CO38" s="788"/>
      <c r="CP38" s="788"/>
      <c r="CQ38" s="789"/>
      <c r="CR38" s="787"/>
      <c r="CS38" s="788"/>
      <c r="CT38" s="788"/>
      <c r="CU38" s="788"/>
      <c r="CV38" s="789"/>
      <c r="CW38" s="787"/>
      <c r="CX38" s="788"/>
      <c r="CY38" s="788"/>
      <c r="CZ38" s="788"/>
      <c r="DA38" s="789"/>
      <c r="DB38" s="787"/>
      <c r="DC38" s="788"/>
      <c r="DD38" s="788"/>
      <c r="DE38" s="788"/>
      <c r="DF38" s="789"/>
      <c r="DG38" s="787"/>
      <c r="DH38" s="788"/>
      <c r="DI38" s="788"/>
      <c r="DJ38" s="788"/>
      <c r="DK38" s="789"/>
      <c r="DL38" s="787"/>
      <c r="DM38" s="788"/>
      <c r="DN38" s="788"/>
      <c r="DO38" s="788"/>
      <c r="DP38" s="789"/>
      <c r="DQ38" s="787"/>
      <c r="DR38" s="788"/>
      <c r="DS38" s="788"/>
      <c r="DT38" s="788"/>
      <c r="DU38" s="789"/>
      <c r="DV38" s="784"/>
      <c r="DW38" s="785"/>
      <c r="DX38" s="785"/>
      <c r="DY38" s="785"/>
      <c r="DZ38" s="802"/>
      <c r="EA38" s="221"/>
    </row>
    <row r="39" spans="1:131" ht="26.25" customHeight="1" x14ac:dyDescent="0.2">
      <c r="A39" s="234">
        <v>12</v>
      </c>
      <c r="B39" s="793"/>
      <c r="C39" s="794"/>
      <c r="D39" s="794"/>
      <c r="E39" s="794"/>
      <c r="F39" s="794"/>
      <c r="G39" s="794"/>
      <c r="H39" s="794"/>
      <c r="I39" s="794"/>
      <c r="J39" s="794"/>
      <c r="K39" s="794"/>
      <c r="L39" s="794"/>
      <c r="M39" s="794"/>
      <c r="N39" s="794"/>
      <c r="O39" s="794"/>
      <c r="P39" s="795"/>
      <c r="Q39" s="796"/>
      <c r="R39" s="797"/>
      <c r="S39" s="797"/>
      <c r="T39" s="797"/>
      <c r="U39" s="797"/>
      <c r="V39" s="797"/>
      <c r="W39" s="797"/>
      <c r="X39" s="797"/>
      <c r="Y39" s="797"/>
      <c r="Z39" s="797"/>
      <c r="AA39" s="797"/>
      <c r="AB39" s="797"/>
      <c r="AC39" s="797"/>
      <c r="AD39" s="797"/>
      <c r="AE39" s="798"/>
      <c r="AF39" s="799"/>
      <c r="AG39" s="800"/>
      <c r="AH39" s="800"/>
      <c r="AI39" s="800"/>
      <c r="AJ39" s="801"/>
      <c r="AK39" s="848"/>
      <c r="AL39" s="844"/>
      <c r="AM39" s="844"/>
      <c r="AN39" s="844"/>
      <c r="AO39" s="844"/>
      <c r="AP39" s="844"/>
      <c r="AQ39" s="844"/>
      <c r="AR39" s="844"/>
      <c r="AS39" s="844"/>
      <c r="AT39" s="844"/>
      <c r="AU39" s="844"/>
      <c r="AV39" s="844"/>
      <c r="AW39" s="844"/>
      <c r="AX39" s="844"/>
      <c r="AY39" s="844"/>
      <c r="AZ39" s="845"/>
      <c r="BA39" s="845"/>
      <c r="BB39" s="845"/>
      <c r="BC39" s="845"/>
      <c r="BD39" s="845"/>
      <c r="BE39" s="846"/>
      <c r="BF39" s="846"/>
      <c r="BG39" s="846"/>
      <c r="BH39" s="846"/>
      <c r="BI39" s="847"/>
      <c r="BJ39" s="223"/>
      <c r="BK39" s="223"/>
      <c r="BL39" s="223"/>
      <c r="BM39" s="223"/>
      <c r="BN39" s="223"/>
      <c r="BO39" s="233"/>
      <c r="BP39" s="233"/>
      <c r="BQ39" s="230">
        <v>33</v>
      </c>
      <c r="BR39" s="231"/>
      <c r="BS39" s="784"/>
      <c r="BT39" s="785"/>
      <c r="BU39" s="785"/>
      <c r="BV39" s="785"/>
      <c r="BW39" s="785"/>
      <c r="BX39" s="785"/>
      <c r="BY39" s="785"/>
      <c r="BZ39" s="785"/>
      <c r="CA39" s="785"/>
      <c r="CB39" s="785"/>
      <c r="CC39" s="785"/>
      <c r="CD39" s="785"/>
      <c r="CE39" s="785"/>
      <c r="CF39" s="785"/>
      <c r="CG39" s="786"/>
      <c r="CH39" s="787"/>
      <c r="CI39" s="788"/>
      <c r="CJ39" s="788"/>
      <c r="CK39" s="788"/>
      <c r="CL39" s="789"/>
      <c r="CM39" s="787"/>
      <c r="CN39" s="788"/>
      <c r="CO39" s="788"/>
      <c r="CP39" s="788"/>
      <c r="CQ39" s="789"/>
      <c r="CR39" s="787"/>
      <c r="CS39" s="788"/>
      <c r="CT39" s="788"/>
      <c r="CU39" s="788"/>
      <c r="CV39" s="789"/>
      <c r="CW39" s="787"/>
      <c r="CX39" s="788"/>
      <c r="CY39" s="788"/>
      <c r="CZ39" s="788"/>
      <c r="DA39" s="789"/>
      <c r="DB39" s="787"/>
      <c r="DC39" s="788"/>
      <c r="DD39" s="788"/>
      <c r="DE39" s="788"/>
      <c r="DF39" s="789"/>
      <c r="DG39" s="787"/>
      <c r="DH39" s="788"/>
      <c r="DI39" s="788"/>
      <c r="DJ39" s="788"/>
      <c r="DK39" s="789"/>
      <c r="DL39" s="787"/>
      <c r="DM39" s="788"/>
      <c r="DN39" s="788"/>
      <c r="DO39" s="788"/>
      <c r="DP39" s="789"/>
      <c r="DQ39" s="787"/>
      <c r="DR39" s="788"/>
      <c r="DS39" s="788"/>
      <c r="DT39" s="788"/>
      <c r="DU39" s="789"/>
      <c r="DV39" s="784"/>
      <c r="DW39" s="785"/>
      <c r="DX39" s="785"/>
      <c r="DY39" s="785"/>
      <c r="DZ39" s="802"/>
      <c r="EA39" s="221"/>
    </row>
    <row r="40" spans="1:131" ht="26.25" customHeight="1" x14ac:dyDescent="0.2">
      <c r="A40" s="230">
        <v>13</v>
      </c>
      <c r="B40" s="793"/>
      <c r="C40" s="794"/>
      <c r="D40" s="794"/>
      <c r="E40" s="794"/>
      <c r="F40" s="794"/>
      <c r="G40" s="794"/>
      <c r="H40" s="794"/>
      <c r="I40" s="794"/>
      <c r="J40" s="794"/>
      <c r="K40" s="794"/>
      <c r="L40" s="794"/>
      <c r="M40" s="794"/>
      <c r="N40" s="794"/>
      <c r="O40" s="794"/>
      <c r="P40" s="795"/>
      <c r="Q40" s="796"/>
      <c r="R40" s="797"/>
      <c r="S40" s="797"/>
      <c r="T40" s="797"/>
      <c r="U40" s="797"/>
      <c r="V40" s="797"/>
      <c r="W40" s="797"/>
      <c r="X40" s="797"/>
      <c r="Y40" s="797"/>
      <c r="Z40" s="797"/>
      <c r="AA40" s="797"/>
      <c r="AB40" s="797"/>
      <c r="AC40" s="797"/>
      <c r="AD40" s="797"/>
      <c r="AE40" s="798"/>
      <c r="AF40" s="799"/>
      <c r="AG40" s="800"/>
      <c r="AH40" s="800"/>
      <c r="AI40" s="800"/>
      <c r="AJ40" s="801"/>
      <c r="AK40" s="848"/>
      <c r="AL40" s="844"/>
      <c r="AM40" s="844"/>
      <c r="AN40" s="844"/>
      <c r="AO40" s="844"/>
      <c r="AP40" s="844"/>
      <c r="AQ40" s="844"/>
      <c r="AR40" s="844"/>
      <c r="AS40" s="844"/>
      <c r="AT40" s="844"/>
      <c r="AU40" s="844"/>
      <c r="AV40" s="844"/>
      <c r="AW40" s="844"/>
      <c r="AX40" s="844"/>
      <c r="AY40" s="844"/>
      <c r="AZ40" s="845"/>
      <c r="BA40" s="845"/>
      <c r="BB40" s="845"/>
      <c r="BC40" s="845"/>
      <c r="BD40" s="845"/>
      <c r="BE40" s="846"/>
      <c r="BF40" s="846"/>
      <c r="BG40" s="846"/>
      <c r="BH40" s="846"/>
      <c r="BI40" s="847"/>
      <c r="BJ40" s="223"/>
      <c r="BK40" s="223"/>
      <c r="BL40" s="223"/>
      <c r="BM40" s="223"/>
      <c r="BN40" s="223"/>
      <c r="BO40" s="233"/>
      <c r="BP40" s="233"/>
      <c r="BQ40" s="230">
        <v>34</v>
      </c>
      <c r="BR40" s="231"/>
      <c r="BS40" s="784"/>
      <c r="BT40" s="785"/>
      <c r="BU40" s="785"/>
      <c r="BV40" s="785"/>
      <c r="BW40" s="785"/>
      <c r="BX40" s="785"/>
      <c r="BY40" s="785"/>
      <c r="BZ40" s="785"/>
      <c r="CA40" s="785"/>
      <c r="CB40" s="785"/>
      <c r="CC40" s="785"/>
      <c r="CD40" s="785"/>
      <c r="CE40" s="785"/>
      <c r="CF40" s="785"/>
      <c r="CG40" s="786"/>
      <c r="CH40" s="787"/>
      <c r="CI40" s="788"/>
      <c r="CJ40" s="788"/>
      <c r="CK40" s="788"/>
      <c r="CL40" s="789"/>
      <c r="CM40" s="787"/>
      <c r="CN40" s="788"/>
      <c r="CO40" s="788"/>
      <c r="CP40" s="788"/>
      <c r="CQ40" s="789"/>
      <c r="CR40" s="787"/>
      <c r="CS40" s="788"/>
      <c r="CT40" s="788"/>
      <c r="CU40" s="788"/>
      <c r="CV40" s="789"/>
      <c r="CW40" s="787"/>
      <c r="CX40" s="788"/>
      <c r="CY40" s="788"/>
      <c r="CZ40" s="788"/>
      <c r="DA40" s="789"/>
      <c r="DB40" s="787"/>
      <c r="DC40" s="788"/>
      <c r="DD40" s="788"/>
      <c r="DE40" s="788"/>
      <c r="DF40" s="789"/>
      <c r="DG40" s="787"/>
      <c r="DH40" s="788"/>
      <c r="DI40" s="788"/>
      <c r="DJ40" s="788"/>
      <c r="DK40" s="789"/>
      <c r="DL40" s="787"/>
      <c r="DM40" s="788"/>
      <c r="DN40" s="788"/>
      <c r="DO40" s="788"/>
      <c r="DP40" s="789"/>
      <c r="DQ40" s="787"/>
      <c r="DR40" s="788"/>
      <c r="DS40" s="788"/>
      <c r="DT40" s="788"/>
      <c r="DU40" s="789"/>
      <c r="DV40" s="784"/>
      <c r="DW40" s="785"/>
      <c r="DX40" s="785"/>
      <c r="DY40" s="785"/>
      <c r="DZ40" s="802"/>
      <c r="EA40" s="221"/>
    </row>
    <row r="41" spans="1:131" ht="26.25" customHeight="1" x14ac:dyDescent="0.2">
      <c r="A41" s="230">
        <v>14</v>
      </c>
      <c r="B41" s="793"/>
      <c r="C41" s="794"/>
      <c r="D41" s="794"/>
      <c r="E41" s="794"/>
      <c r="F41" s="794"/>
      <c r="G41" s="794"/>
      <c r="H41" s="794"/>
      <c r="I41" s="794"/>
      <c r="J41" s="794"/>
      <c r="K41" s="794"/>
      <c r="L41" s="794"/>
      <c r="M41" s="794"/>
      <c r="N41" s="794"/>
      <c r="O41" s="794"/>
      <c r="P41" s="795"/>
      <c r="Q41" s="796"/>
      <c r="R41" s="797"/>
      <c r="S41" s="797"/>
      <c r="T41" s="797"/>
      <c r="U41" s="797"/>
      <c r="V41" s="797"/>
      <c r="W41" s="797"/>
      <c r="X41" s="797"/>
      <c r="Y41" s="797"/>
      <c r="Z41" s="797"/>
      <c r="AA41" s="797"/>
      <c r="AB41" s="797"/>
      <c r="AC41" s="797"/>
      <c r="AD41" s="797"/>
      <c r="AE41" s="798"/>
      <c r="AF41" s="799"/>
      <c r="AG41" s="800"/>
      <c r="AH41" s="800"/>
      <c r="AI41" s="800"/>
      <c r="AJ41" s="801"/>
      <c r="AK41" s="848"/>
      <c r="AL41" s="844"/>
      <c r="AM41" s="844"/>
      <c r="AN41" s="844"/>
      <c r="AO41" s="844"/>
      <c r="AP41" s="844"/>
      <c r="AQ41" s="844"/>
      <c r="AR41" s="844"/>
      <c r="AS41" s="844"/>
      <c r="AT41" s="844"/>
      <c r="AU41" s="844"/>
      <c r="AV41" s="844"/>
      <c r="AW41" s="844"/>
      <c r="AX41" s="844"/>
      <c r="AY41" s="844"/>
      <c r="AZ41" s="845"/>
      <c r="BA41" s="845"/>
      <c r="BB41" s="845"/>
      <c r="BC41" s="845"/>
      <c r="BD41" s="845"/>
      <c r="BE41" s="846"/>
      <c r="BF41" s="846"/>
      <c r="BG41" s="846"/>
      <c r="BH41" s="846"/>
      <c r="BI41" s="847"/>
      <c r="BJ41" s="223"/>
      <c r="BK41" s="223"/>
      <c r="BL41" s="223"/>
      <c r="BM41" s="223"/>
      <c r="BN41" s="223"/>
      <c r="BO41" s="233"/>
      <c r="BP41" s="233"/>
      <c r="BQ41" s="230">
        <v>35</v>
      </c>
      <c r="BR41" s="231"/>
      <c r="BS41" s="784"/>
      <c r="BT41" s="785"/>
      <c r="BU41" s="785"/>
      <c r="BV41" s="785"/>
      <c r="BW41" s="785"/>
      <c r="BX41" s="785"/>
      <c r="BY41" s="785"/>
      <c r="BZ41" s="785"/>
      <c r="CA41" s="785"/>
      <c r="CB41" s="785"/>
      <c r="CC41" s="785"/>
      <c r="CD41" s="785"/>
      <c r="CE41" s="785"/>
      <c r="CF41" s="785"/>
      <c r="CG41" s="786"/>
      <c r="CH41" s="787"/>
      <c r="CI41" s="788"/>
      <c r="CJ41" s="788"/>
      <c r="CK41" s="788"/>
      <c r="CL41" s="789"/>
      <c r="CM41" s="787"/>
      <c r="CN41" s="788"/>
      <c r="CO41" s="788"/>
      <c r="CP41" s="788"/>
      <c r="CQ41" s="789"/>
      <c r="CR41" s="787"/>
      <c r="CS41" s="788"/>
      <c r="CT41" s="788"/>
      <c r="CU41" s="788"/>
      <c r="CV41" s="789"/>
      <c r="CW41" s="787"/>
      <c r="CX41" s="788"/>
      <c r="CY41" s="788"/>
      <c r="CZ41" s="788"/>
      <c r="DA41" s="789"/>
      <c r="DB41" s="787"/>
      <c r="DC41" s="788"/>
      <c r="DD41" s="788"/>
      <c r="DE41" s="788"/>
      <c r="DF41" s="789"/>
      <c r="DG41" s="787"/>
      <c r="DH41" s="788"/>
      <c r="DI41" s="788"/>
      <c r="DJ41" s="788"/>
      <c r="DK41" s="789"/>
      <c r="DL41" s="787"/>
      <c r="DM41" s="788"/>
      <c r="DN41" s="788"/>
      <c r="DO41" s="788"/>
      <c r="DP41" s="789"/>
      <c r="DQ41" s="787"/>
      <c r="DR41" s="788"/>
      <c r="DS41" s="788"/>
      <c r="DT41" s="788"/>
      <c r="DU41" s="789"/>
      <c r="DV41" s="784"/>
      <c r="DW41" s="785"/>
      <c r="DX41" s="785"/>
      <c r="DY41" s="785"/>
      <c r="DZ41" s="802"/>
      <c r="EA41" s="221"/>
    </row>
    <row r="42" spans="1:131" ht="26.25" customHeight="1" x14ac:dyDescent="0.2">
      <c r="A42" s="230">
        <v>15</v>
      </c>
      <c r="B42" s="793"/>
      <c r="C42" s="794"/>
      <c r="D42" s="794"/>
      <c r="E42" s="794"/>
      <c r="F42" s="794"/>
      <c r="G42" s="794"/>
      <c r="H42" s="794"/>
      <c r="I42" s="794"/>
      <c r="J42" s="794"/>
      <c r="K42" s="794"/>
      <c r="L42" s="794"/>
      <c r="M42" s="794"/>
      <c r="N42" s="794"/>
      <c r="O42" s="794"/>
      <c r="P42" s="795"/>
      <c r="Q42" s="796"/>
      <c r="R42" s="797"/>
      <c r="S42" s="797"/>
      <c r="T42" s="797"/>
      <c r="U42" s="797"/>
      <c r="V42" s="797"/>
      <c r="W42" s="797"/>
      <c r="X42" s="797"/>
      <c r="Y42" s="797"/>
      <c r="Z42" s="797"/>
      <c r="AA42" s="797"/>
      <c r="AB42" s="797"/>
      <c r="AC42" s="797"/>
      <c r="AD42" s="797"/>
      <c r="AE42" s="798"/>
      <c r="AF42" s="799"/>
      <c r="AG42" s="800"/>
      <c r="AH42" s="800"/>
      <c r="AI42" s="800"/>
      <c r="AJ42" s="801"/>
      <c r="AK42" s="848"/>
      <c r="AL42" s="844"/>
      <c r="AM42" s="844"/>
      <c r="AN42" s="844"/>
      <c r="AO42" s="844"/>
      <c r="AP42" s="844"/>
      <c r="AQ42" s="844"/>
      <c r="AR42" s="844"/>
      <c r="AS42" s="844"/>
      <c r="AT42" s="844"/>
      <c r="AU42" s="844"/>
      <c r="AV42" s="844"/>
      <c r="AW42" s="844"/>
      <c r="AX42" s="844"/>
      <c r="AY42" s="844"/>
      <c r="AZ42" s="845"/>
      <c r="BA42" s="845"/>
      <c r="BB42" s="845"/>
      <c r="BC42" s="845"/>
      <c r="BD42" s="845"/>
      <c r="BE42" s="846"/>
      <c r="BF42" s="846"/>
      <c r="BG42" s="846"/>
      <c r="BH42" s="846"/>
      <c r="BI42" s="847"/>
      <c r="BJ42" s="223"/>
      <c r="BK42" s="223"/>
      <c r="BL42" s="223"/>
      <c r="BM42" s="223"/>
      <c r="BN42" s="223"/>
      <c r="BO42" s="233"/>
      <c r="BP42" s="233"/>
      <c r="BQ42" s="230">
        <v>36</v>
      </c>
      <c r="BR42" s="231"/>
      <c r="BS42" s="784"/>
      <c r="BT42" s="785"/>
      <c r="BU42" s="785"/>
      <c r="BV42" s="785"/>
      <c r="BW42" s="785"/>
      <c r="BX42" s="785"/>
      <c r="BY42" s="785"/>
      <c r="BZ42" s="785"/>
      <c r="CA42" s="785"/>
      <c r="CB42" s="785"/>
      <c r="CC42" s="785"/>
      <c r="CD42" s="785"/>
      <c r="CE42" s="785"/>
      <c r="CF42" s="785"/>
      <c r="CG42" s="786"/>
      <c r="CH42" s="787"/>
      <c r="CI42" s="788"/>
      <c r="CJ42" s="788"/>
      <c r="CK42" s="788"/>
      <c r="CL42" s="789"/>
      <c r="CM42" s="787"/>
      <c r="CN42" s="788"/>
      <c r="CO42" s="788"/>
      <c r="CP42" s="788"/>
      <c r="CQ42" s="789"/>
      <c r="CR42" s="787"/>
      <c r="CS42" s="788"/>
      <c r="CT42" s="788"/>
      <c r="CU42" s="788"/>
      <c r="CV42" s="789"/>
      <c r="CW42" s="787"/>
      <c r="CX42" s="788"/>
      <c r="CY42" s="788"/>
      <c r="CZ42" s="788"/>
      <c r="DA42" s="789"/>
      <c r="DB42" s="787"/>
      <c r="DC42" s="788"/>
      <c r="DD42" s="788"/>
      <c r="DE42" s="788"/>
      <c r="DF42" s="789"/>
      <c r="DG42" s="787"/>
      <c r="DH42" s="788"/>
      <c r="DI42" s="788"/>
      <c r="DJ42" s="788"/>
      <c r="DK42" s="789"/>
      <c r="DL42" s="787"/>
      <c r="DM42" s="788"/>
      <c r="DN42" s="788"/>
      <c r="DO42" s="788"/>
      <c r="DP42" s="789"/>
      <c r="DQ42" s="787"/>
      <c r="DR42" s="788"/>
      <c r="DS42" s="788"/>
      <c r="DT42" s="788"/>
      <c r="DU42" s="789"/>
      <c r="DV42" s="784"/>
      <c r="DW42" s="785"/>
      <c r="DX42" s="785"/>
      <c r="DY42" s="785"/>
      <c r="DZ42" s="802"/>
      <c r="EA42" s="221"/>
    </row>
    <row r="43" spans="1:131" ht="26.25" customHeight="1" x14ac:dyDescent="0.2">
      <c r="A43" s="230">
        <v>16</v>
      </c>
      <c r="B43" s="793"/>
      <c r="C43" s="794"/>
      <c r="D43" s="794"/>
      <c r="E43" s="794"/>
      <c r="F43" s="794"/>
      <c r="G43" s="794"/>
      <c r="H43" s="794"/>
      <c r="I43" s="794"/>
      <c r="J43" s="794"/>
      <c r="K43" s="794"/>
      <c r="L43" s="794"/>
      <c r="M43" s="794"/>
      <c r="N43" s="794"/>
      <c r="O43" s="794"/>
      <c r="P43" s="795"/>
      <c r="Q43" s="796"/>
      <c r="R43" s="797"/>
      <c r="S43" s="797"/>
      <c r="T43" s="797"/>
      <c r="U43" s="797"/>
      <c r="V43" s="797"/>
      <c r="W43" s="797"/>
      <c r="X43" s="797"/>
      <c r="Y43" s="797"/>
      <c r="Z43" s="797"/>
      <c r="AA43" s="797"/>
      <c r="AB43" s="797"/>
      <c r="AC43" s="797"/>
      <c r="AD43" s="797"/>
      <c r="AE43" s="798"/>
      <c r="AF43" s="799"/>
      <c r="AG43" s="800"/>
      <c r="AH43" s="800"/>
      <c r="AI43" s="800"/>
      <c r="AJ43" s="801"/>
      <c r="AK43" s="848"/>
      <c r="AL43" s="844"/>
      <c r="AM43" s="844"/>
      <c r="AN43" s="844"/>
      <c r="AO43" s="844"/>
      <c r="AP43" s="844"/>
      <c r="AQ43" s="844"/>
      <c r="AR43" s="844"/>
      <c r="AS43" s="844"/>
      <c r="AT43" s="844"/>
      <c r="AU43" s="844"/>
      <c r="AV43" s="844"/>
      <c r="AW43" s="844"/>
      <c r="AX43" s="844"/>
      <c r="AY43" s="844"/>
      <c r="AZ43" s="845"/>
      <c r="BA43" s="845"/>
      <c r="BB43" s="845"/>
      <c r="BC43" s="845"/>
      <c r="BD43" s="845"/>
      <c r="BE43" s="846"/>
      <c r="BF43" s="846"/>
      <c r="BG43" s="846"/>
      <c r="BH43" s="846"/>
      <c r="BI43" s="847"/>
      <c r="BJ43" s="223"/>
      <c r="BK43" s="223"/>
      <c r="BL43" s="223"/>
      <c r="BM43" s="223"/>
      <c r="BN43" s="223"/>
      <c r="BO43" s="233"/>
      <c r="BP43" s="233"/>
      <c r="BQ43" s="230">
        <v>37</v>
      </c>
      <c r="BR43" s="231"/>
      <c r="BS43" s="784"/>
      <c r="BT43" s="785"/>
      <c r="BU43" s="785"/>
      <c r="BV43" s="785"/>
      <c r="BW43" s="785"/>
      <c r="BX43" s="785"/>
      <c r="BY43" s="785"/>
      <c r="BZ43" s="785"/>
      <c r="CA43" s="785"/>
      <c r="CB43" s="785"/>
      <c r="CC43" s="785"/>
      <c r="CD43" s="785"/>
      <c r="CE43" s="785"/>
      <c r="CF43" s="785"/>
      <c r="CG43" s="786"/>
      <c r="CH43" s="787"/>
      <c r="CI43" s="788"/>
      <c r="CJ43" s="788"/>
      <c r="CK43" s="788"/>
      <c r="CL43" s="789"/>
      <c r="CM43" s="787"/>
      <c r="CN43" s="788"/>
      <c r="CO43" s="788"/>
      <c r="CP43" s="788"/>
      <c r="CQ43" s="789"/>
      <c r="CR43" s="787"/>
      <c r="CS43" s="788"/>
      <c r="CT43" s="788"/>
      <c r="CU43" s="788"/>
      <c r="CV43" s="789"/>
      <c r="CW43" s="787"/>
      <c r="CX43" s="788"/>
      <c r="CY43" s="788"/>
      <c r="CZ43" s="788"/>
      <c r="DA43" s="789"/>
      <c r="DB43" s="787"/>
      <c r="DC43" s="788"/>
      <c r="DD43" s="788"/>
      <c r="DE43" s="788"/>
      <c r="DF43" s="789"/>
      <c r="DG43" s="787"/>
      <c r="DH43" s="788"/>
      <c r="DI43" s="788"/>
      <c r="DJ43" s="788"/>
      <c r="DK43" s="789"/>
      <c r="DL43" s="787"/>
      <c r="DM43" s="788"/>
      <c r="DN43" s="788"/>
      <c r="DO43" s="788"/>
      <c r="DP43" s="789"/>
      <c r="DQ43" s="787"/>
      <c r="DR43" s="788"/>
      <c r="DS43" s="788"/>
      <c r="DT43" s="788"/>
      <c r="DU43" s="789"/>
      <c r="DV43" s="784"/>
      <c r="DW43" s="785"/>
      <c r="DX43" s="785"/>
      <c r="DY43" s="785"/>
      <c r="DZ43" s="802"/>
      <c r="EA43" s="221"/>
    </row>
    <row r="44" spans="1:131" ht="26.25" customHeight="1" x14ac:dyDescent="0.2">
      <c r="A44" s="230">
        <v>17</v>
      </c>
      <c r="B44" s="793"/>
      <c r="C44" s="794"/>
      <c r="D44" s="794"/>
      <c r="E44" s="794"/>
      <c r="F44" s="794"/>
      <c r="G44" s="794"/>
      <c r="H44" s="794"/>
      <c r="I44" s="794"/>
      <c r="J44" s="794"/>
      <c r="K44" s="794"/>
      <c r="L44" s="794"/>
      <c r="M44" s="794"/>
      <c r="N44" s="794"/>
      <c r="O44" s="794"/>
      <c r="P44" s="795"/>
      <c r="Q44" s="796"/>
      <c r="R44" s="797"/>
      <c r="S44" s="797"/>
      <c r="T44" s="797"/>
      <c r="U44" s="797"/>
      <c r="V44" s="797"/>
      <c r="W44" s="797"/>
      <c r="X44" s="797"/>
      <c r="Y44" s="797"/>
      <c r="Z44" s="797"/>
      <c r="AA44" s="797"/>
      <c r="AB44" s="797"/>
      <c r="AC44" s="797"/>
      <c r="AD44" s="797"/>
      <c r="AE44" s="798"/>
      <c r="AF44" s="799"/>
      <c r="AG44" s="800"/>
      <c r="AH44" s="800"/>
      <c r="AI44" s="800"/>
      <c r="AJ44" s="801"/>
      <c r="AK44" s="848"/>
      <c r="AL44" s="844"/>
      <c r="AM44" s="844"/>
      <c r="AN44" s="844"/>
      <c r="AO44" s="844"/>
      <c r="AP44" s="844"/>
      <c r="AQ44" s="844"/>
      <c r="AR44" s="844"/>
      <c r="AS44" s="844"/>
      <c r="AT44" s="844"/>
      <c r="AU44" s="844"/>
      <c r="AV44" s="844"/>
      <c r="AW44" s="844"/>
      <c r="AX44" s="844"/>
      <c r="AY44" s="844"/>
      <c r="AZ44" s="845"/>
      <c r="BA44" s="845"/>
      <c r="BB44" s="845"/>
      <c r="BC44" s="845"/>
      <c r="BD44" s="845"/>
      <c r="BE44" s="846"/>
      <c r="BF44" s="846"/>
      <c r="BG44" s="846"/>
      <c r="BH44" s="846"/>
      <c r="BI44" s="847"/>
      <c r="BJ44" s="223"/>
      <c r="BK44" s="223"/>
      <c r="BL44" s="223"/>
      <c r="BM44" s="223"/>
      <c r="BN44" s="223"/>
      <c r="BO44" s="233"/>
      <c r="BP44" s="233"/>
      <c r="BQ44" s="230">
        <v>38</v>
      </c>
      <c r="BR44" s="231"/>
      <c r="BS44" s="784"/>
      <c r="BT44" s="785"/>
      <c r="BU44" s="785"/>
      <c r="BV44" s="785"/>
      <c r="BW44" s="785"/>
      <c r="BX44" s="785"/>
      <c r="BY44" s="785"/>
      <c r="BZ44" s="785"/>
      <c r="CA44" s="785"/>
      <c r="CB44" s="785"/>
      <c r="CC44" s="785"/>
      <c r="CD44" s="785"/>
      <c r="CE44" s="785"/>
      <c r="CF44" s="785"/>
      <c r="CG44" s="786"/>
      <c r="CH44" s="787"/>
      <c r="CI44" s="788"/>
      <c r="CJ44" s="788"/>
      <c r="CK44" s="788"/>
      <c r="CL44" s="789"/>
      <c r="CM44" s="787"/>
      <c r="CN44" s="788"/>
      <c r="CO44" s="788"/>
      <c r="CP44" s="788"/>
      <c r="CQ44" s="789"/>
      <c r="CR44" s="787"/>
      <c r="CS44" s="788"/>
      <c r="CT44" s="788"/>
      <c r="CU44" s="788"/>
      <c r="CV44" s="789"/>
      <c r="CW44" s="787"/>
      <c r="CX44" s="788"/>
      <c r="CY44" s="788"/>
      <c r="CZ44" s="788"/>
      <c r="DA44" s="789"/>
      <c r="DB44" s="787"/>
      <c r="DC44" s="788"/>
      <c r="DD44" s="788"/>
      <c r="DE44" s="788"/>
      <c r="DF44" s="789"/>
      <c r="DG44" s="787"/>
      <c r="DH44" s="788"/>
      <c r="DI44" s="788"/>
      <c r="DJ44" s="788"/>
      <c r="DK44" s="789"/>
      <c r="DL44" s="787"/>
      <c r="DM44" s="788"/>
      <c r="DN44" s="788"/>
      <c r="DO44" s="788"/>
      <c r="DP44" s="789"/>
      <c r="DQ44" s="787"/>
      <c r="DR44" s="788"/>
      <c r="DS44" s="788"/>
      <c r="DT44" s="788"/>
      <c r="DU44" s="789"/>
      <c r="DV44" s="784"/>
      <c r="DW44" s="785"/>
      <c r="DX44" s="785"/>
      <c r="DY44" s="785"/>
      <c r="DZ44" s="802"/>
      <c r="EA44" s="221"/>
    </row>
    <row r="45" spans="1:131" ht="26.25" customHeight="1" x14ac:dyDescent="0.2">
      <c r="A45" s="230">
        <v>18</v>
      </c>
      <c r="B45" s="793"/>
      <c r="C45" s="794"/>
      <c r="D45" s="794"/>
      <c r="E45" s="794"/>
      <c r="F45" s="794"/>
      <c r="G45" s="794"/>
      <c r="H45" s="794"/>
      <c r="I45" s="794"/>
      <c r="J45" s="794"/>
      <c r="K45" s="794"/>
      <c r="L45" s="794"/>
      <c r="M45" s="794"/>
      <c r="N45" s="794"/>
      <c r="O45" s="794"/>
      <c r="P45" s="795"/>
      <c r="Q45" s="796"/>
      <c r="R45" s="797"/>
      <c r="S45" s="797"/>
      <c r="T45" s="797"/>
      <c r="U45" s="797"/>
      <c r="V45" s="797"/>
      <c r="W45" s="797"/>
      <c r="X45" s="797"/>
      <c r="Y45" s="797"/>
      <c r="Z45" s="797"/>
      <c r="AA45" s="797"/>
      <c r="AB45" s="797"/>
      <c r="AC45" s="797"/>
      <c r="AD45" s="797"/>
      <c r="AE45" s="798"/>
      <c r="AF45" s="799"/>
      <c r="AG45" s="800"/>
      <c r="AH45" s="800"/>
      <c r="AI45" s="800"/>
      <c r="AJ45" s="801"/>
      <c r="AK45" s="848"/>
      <c r="AL45" s="844"/>
      <c r="AM45" s="844"/>
      <c r="AN45" s="844"/>
      <c r="AO45" s="844"/>
      <c r="AP45" s="844"/>
      <c r="AQ45" s="844"/>
      <c r="AR45" s="844"/>
      <c r="AS45" s="844"/>
      <c r="AT45" s="844"/>
      <c r="AU45" s="844"/>
      <c r="AV45" s="844"/>
      <c r="AW45" s="844"/>
      <c r="AX45" s="844"/>
      <c r="AY45" s="844"/>
      <c r="AZ45" s="845"/>
      <c r="BA45" s="845"/>
      <c r="BB45" s="845"/>
      <c r="BC45" s="845"/>
      <c r="BD45" s="845"/>
      <c r="BE45" s="846"/>
      <c r="BF45" s="846"/>
      <c r="BG45" s="846"/>
      <c r="BH45" s="846"/>
      <c r="BI45" s="847"/>
      <c r="BJ45" s="223"/>
      <c r="BK45" s="223"/>
      <c r="BL45" s="223"/>
      <c r="BM45" s="223"/>
      <c r="BN45" s="223"/>
      <c r="BO45" s="233"/>
      <c r="BP45" s="233"/>
      <c r="BQ45" s="230">
        <v>39</v>
      </c>
      <c r="BR45" s="231"/>
      <c r="BS45" s="784"/>
      <c r="BT45" s="785"/>
      <c r="BU45" s="785"/>
      <c r="BV45" s="785"/>
      <c r="BW45" s="785"/>
      <c r="BX45" s="785"/>
      <c r="BY45" s="785"/>
      <c r="BZ45" s="785"/>
      <c r="CA45" s="785"/>
      <c r="CB45" s="785"/>
      <c r="CC45" s="785"/>
      <c r="CD45" s="785"/>
      <c r="CE45" s="785"/>
      <c r="CF45" s="785"/>
      <c r="CG45" s="786"/>
      <c r="CH45" s="787"/>
      <c r="CI45" s="788"/>
      <c r="CJ45" s="788"/>
      <c r="CK45" s="788"/>
      <c r="CL45" s="789"/>
      <c r="CM45" s="787"/>
      <c r="CN45" s="788"/>
      <c r="CO45" s="788"/>
      <c r="CP45" s="788"/>
      <c r="CQ45" s="789"/>
      <c r="CR45" s="787"/>
      <c r="CS45" s="788"/>
      <c r="CT45" s="788"/>
      <c r="CU45" s="788"/>
      <c r="CV45" s="789"/>
      <c r="CW45" s="787"/>
      <c r="CX45" s="788"/>
      <c r="CY45" s="788"/>
      <c r="CZ45" s="788"/>
      <c r="DA45" s="789"/>
      <c r="DB45" s="787"/>
      <c r="DC45" s="788"/>
      <c r="DD45" s="788"/>
      <c r="DE45" s="788"/>
      <c r="DF45" s="789"/>
      <c r="DG45" s="787"/>
      <c r="DH45" s="788"/>
      <c r="DI45" s="788"/>
      <c r="DJ45" s="788"/>
      <c r="DK45" s="789"/>
      <c r="DL45" s="787"/>
      <c r="DM45" s="788"/>
      <c r="DN45" s="788"/>
      <c r="DO45" s="788"/>
      <c r="DP45" s="789"/>
      <c r="DQ45" s="787"/>
      <c r="DR45" s="788"/>
      <c r="DS45" s="788"/>
      <c r="DT45" s="788"/>
      <c r="DU45" s="789"/>
      <c r="DV45" s="784"/>
      <c r="DW45" s="785"/>
      <c r="DX45" s="785"/>
      <c r="DY45" s="785"/>
      <c r="DZ45" s="802"/>
      <c r="EA45" s="221"/>
    </row>
    <row r="46" spans="1:131" ht="26.25" customHeight="1" x14ac:dyDescent="0.2">
      <c r="A46" s="230">
        <v>19</v>
      </c>
      <c r="B46" s="793"/>
      <c r="C46" s="794"/>
      <c r="D46" s="794"/>
      <c r="E46" s="794"/>
      <c r="F46" s="794"/>
      <c r="G46" s="794"/>
      <c r="H46" s="794"/>
      <c r="I46" s="794"/>
      <c r="J46" s="794"/>
      <c r="K46" s="794"/>
      <c r="L46" s="794"/>
      <c r="M46" s="794"/>
      <c r="N46" s="794"/>
      <c r="O46" s="794"/>
      <c r="P46" s="795"/>
      <c r="Q46" s="796"/>
      <c r="R46" s="797"/>
      <c r="S46" s="797"/>
      <c r="T46" s="797"/>
      <c r="U46" s="797"/>
      <c r="V46" s="797"/>
      <c r="W46" s="797"/>
      <c r="X46" s="797"/>
      <c r="Y46" s="797"/>
      <c r="Z46" s="797"/>
      <c r="AA46" s="797"/>
      <c r="AB46" s="797"/>
      <c r="AC46" s="797"/>
      <c r="AD46" s="797"/>
      <c r="AE46" s="798"/>
      <c r="AF46" s="799"/>
      <c r="AG46" s="800"/>
      <c r="AH46" s="800"/>
      <c r="AI46" s="800"/>
      <c r="AJ46" s="801"/>
      <c r="AK46" s="848"/>
      <c r="AL46" s="844"/>
      <c r="AM46" s="844"/>
      <c r="AN46" s="844"/>
      <c r="AO46" s="844"/>
      <c r="AP46" s="844"/>
      <c r="AQ46" s="844"/>
      <c r="AR46" s="844"/>
      <c r="AS46" s="844"/>
      <c r="AT46" s="844"/>
      <c r="AU46" s="844"/>
      <c r="AV46" s="844"/>
      <c r="AW46" s="844"/>
      <c r="AX46" s="844"/>
      <c r="AY46" s="844"/>
      <c r="AZ46" s="845"/>
      <c r="BA46" s="845"/>
      <c r="BB46" s="845"/>
      <c r="BC46" s="845"/>
      <c r="BD46" s="845"/>
      <c r="BE46" s="846"/>
      <c r="BF46" s="846"/>
      <c r="BG46" s="846"/>
      <c r="BH46" s="846"/>
      <c r="BI46" s="847"/>
      <c r="BJ46" s="223"/>
      <c r="BK46" s="223"/>
      <c r="BL46" s="223"/>
      <c r="BM46" s="223"/>
      <c r="BN46" s="223"/>
      <c r="BO46" s="233"/>
      <c r="BP46" s="233"/>
      <c r="BQ46" s="230">
        <v>40</v>
      </c>
      <c r="BR46" s="231"/>
      <c r="BS46" s="784"/>
      <c r="BT46" s="785"/>
      <c r="BU46" s="785"/>
      <c r="BV46" s="785"/>
      <c r="BW46" s="785"/>
      <c r="BX46" s="785"/>
      <c r="BY46" s="785"/>
      <c r="BZ46" s="785"/>
      <c r="CA46" s="785"/>
      <c r="CB46" s="785"/>
      <c r="CC46" s="785"/>
      <c r="CD46" s="785"/>
      <c r="CE46" s="785"/>
      <c r="CF46" s="785"/>
      <c r="CG46" s="786"/>
      <c r="CH46" s="787"/>
      <c r="CI46" s="788"/>
      <c r="CJ46" s="788"/>
      <c r="CK46" s="788"/>
      <c r="CL46" s="789"/>
      <c r="CM46" s="787"/>
      <c r="CN46" s="788"/>
      <c r="CO46" s="788"/>
      <c r="CP46" s="788"/>
      <c r="CQ46" s="789"/>
      <c r="CR46" s="787"/>
      <c r="CS46" s="788"/>
      <c r="CT46" s="788"/>
      <c r="CU46" s="788"/>
      <c r="CV46" s="789"/>
      <c r="CW46" s="787"/>
      <c r="CX46" s="788"/>
      <c r="CY46" s="788"/>
      <c r="CZ46" s="788"/>
      <c r="DA46" s="789"/>
      <c r="DB46" s="787"/>
      <c r="DC46" s="788"/>
      <c r="DD46" s="788"/>
      <c r="DE46" s="788"/>
      <c r="DF46" s="789"/>
      <c r="DG46" s="787"/>
      <c r="DH46" s="788"/>
      <c r="DI46" s="788"/>
      <c r="DJ46" s="788"/>
      <c r="DK46" s="789"/>
      <c r="DL46" s="787"/>
      <c r="DM46" s="788"/>
      <c r="DN46" s="788"/>
      <c r="DO46" s="788"/>
      <c r="DP46" s="789"/>
      <c r="DQ46" s="787"/>
      <c r="DR46" s="788"/>
      <c r="DS46" s="788"/>
      <c r="DT46" s="788"/>
      <c r="DU46" s="789"/>
      <c r="DV46" s="784"/>
      <c r="DW46" s="785"/>
      <c r="DX46" s="785"/>
      <c r="DY46" s="785"/>
      <c r="DZ46" s="802"/>
      <c r="EA46" s="221"/>
    </row>
    <row r="47" spans="1:131" ht="26.25" customHeight="1" x14ac:dyDescent="0.2">
      <c r="A47" s="230">
        <v>20</v>
      </c>
      <c r="B47" s="793"/>
      <c r="C47" s="794"/>
      <c r="D47" s="794"/>
      <c r="E47" s="794"/>
      <c r="F47" s="794"/>
      <c r="G47" s="794"/>
      <c r="H47" s="794"/>
      <c r="I47" s="794"/>
      <c r="J47" s="794"/>
      <c r="K47" s="794"/>
      <c r="L47" s="794"/>
      <c r="M47" s="794"/>
      <c r="N47" s="794"/>
      <c r="O47" s="794"/>
      <c r="P47" s="795"/>
      <c r="Q47" s="796"/>
      <c r="R47" s="797"/>
      <c r="S47" s="797"/>
      <c r="T47" s="797"/>
      <c r="U47" s="797"/>
      <c r="V47" s="797"/>
      <c r="W47" s="797"/>
      <c r="X47" s="797"/>
      <c r="Y47" s="797"/>
      <c r="Z47" s="797"/>
      <c r="AA47" s="797"/>
      <c r="AB47" s="797"/>
      <c r="AC47" s="797"/>
      <c r="AD47" s="797"/>
      <c r="AE47" s="798"/>
      <c r="AF47" s="799"/>
      <c r="AG47" s="800"/>
      <c r="AH47" s="800"/>
      <c r="AI47" s="800"/>
      <c r="AJ47" s="801"/>
      <c r="AK47" s="848"/>
      <c r="AL47" s="844"/>
      <c r="AM47" s="844"/>
      <c r="AN47" s="844"/>
      <c r="AO47" s="844"/>
      <c r="AP47" s="844"/>
      <c r="AQ47" s="844"/>
      <c r="AR47" s="844"/>
      <c r="AS47" s="844"/>
      <c r="AT47" s="844"/>
      <c r="AU47" s="844"/>
      <c r="AV47" s="844"/>
      <c r="AW47" s="844"/>
      <c r="AX47" s="844"/>
      <c r="AY47" s="844"/>
      <c r="AZ47" s="845"/>
      <c r="BA47" s="845"/>
      <c r="BB47" s="845"/>
      <c r="BC47" s="845"/>
      <c r="BD47" s="845"/>
      <c r="BE47" s="846"/>
      <c r="BF47" s="846"/>
      <c r="BG47" s="846"/>
      <c r="BH47" s="846"/>
      <c r="BI47" s="847"/>
      <c r="BJ47" s="223"/>
      <c r="BK47" s="223"/>
      <c r="BL47" s="223"/>
      <c r="BM47" s="223"/>
      <c r="BN47" s="223"/>
      <c r="BO47" s="233"/>
      <c r="BP47" s="233"/>
      <c r="BQ47" s="230">
        <v>41</v>
      </c>
      <c r="BR47" s="231"/>
      <c r="BS47" s="784"/>
      <c r="BT47" s="785"/>
      <c r="BU47" s="785"/>
      <c r="BV47" s="785"/>
      <c r="BW47" s="785"/>
      <c r="BX47" s="785"/>
      <c r="BY47" s="785"/>
      <c r="BZ47" s="785"/>
      <c r="CA47" s="785"/>
      <c r="CB47" s="785"/>
      <c r="CC47" s="785"/>
      <c r="CD47" s="785"/>
      <c r="CE47" s="785"/>
      <c r="CF47" s="785"/>
      <c r="CG47" s="786"/>
      <c r="CH47" s="787"/>
      <c r="CI47" s="788"/>
      <c r="CJ47" s="788"/>
      <c r="CK47" s="788"/>
      <c r="CL47" s="789"/>
      <c r="CM47" s="787"/>
      <c r="CN47" s="788"/>
      <c r="CO47" s="788"/>
      <c r="CP47" s="788"/>
      <c r="CQ47" s="789"/>
      <c r="CR47" s="787"/>
      <c r="CS47" s="788"/>
      <c r="CT47" s="788"/>
      <c r="CU47" s="788"/>
      <c r="CV47" s="789"/>
      <c r="CW47" s="787"/>
      <c r="CX47" s="788"/>
      <c r="CY47" s="788"/>
      <c r="CZ47" s="788"/>
      <c r="DA47" s="789"/>
      <c r="DB47" s="787"/>
      <c r="DC47" s="788"/>
      <c r="DD47" s="788"/>
      <c r="DE47" s="788"/>
      <c r="DF47" s="789"/>
      <c r="DG47" s="787"/>
      <c r="DH47" s="788"/>
      <c r="DI47" s="788"/>
      <c r="DJ47" s="788"/>
      <c r="DK47" s="789"/>
      <c r="DL47" s="787"/>
      <c r="DM47" s="788"/>
      <c r="DN47" s="788"/>
      <c r="DO47" s="788"/>
      <c r="DP47" s="789"/>
      <c r="DQ47" s="787"/>
      <c r="DR47" s="788"/>
      <c r="DS47" s="788"/>
      <c r="DT47" s="788"/>
      <c r="DU47" s="789"/>
      <c r="DV47" s="784"/>
      <c r="DW47" s="785"/>
      <c r="DX47" s="785"/>
      <c r="DY47" s="785"/>
      <c r="DZ47" s="802"/>
      <c r="EA47" s="221"/>
    </row>
    <row r="48" spans="1:131" ht="26.25" customHeight="1" x14ac:dyDescent="0.2">
      <c r="A48" s="230">
        <v>21</v>
      </c>
      <c r="B48" s="793"/>
      <c r="C48" s="794"/>
      <c r="D48" s="794"/>
      <c r="E48" s="794"/>
      <c r="F48" s="794"/>
      <c r="G48" s="794"/>
      <c r="H48" s="794"/>
      <c r="I48" s="794"/>
      <c r="J48" s="794"/>
      <c r="K48" s="794"/>
      <c r="L48" s="794"/>
      <c r="M48" s="794"/>
      <c r="N48" s="794"/>
      <c r="O48" s="794"/>
      <c r="P48" s="795"/>
      <c r="Q48" s="796"/>
      <c r="R48" s="797"/>
      <c r="S48" s="797"/>
      <c r="T48" s="797"/>
      <c r="U48" s="797"/>
      <c r="V48" s="797"/>
      <c r="W48" s="797"/>
      <c r="X48" s="797"/>
      <c r="Y48" s="797"/>
      <c r="Z48" s="797"/>
      <c r="AA48" s="797"/>
      <c r="AB48" s="797"/>
      <c r="AC48" s="797"/>
      <c r="AD48" s="797"/>
      <c r="AE48" s="798"/>
      <c r="AF48" s="799"/>
      <c r="AG48" s="800"/>
      <c r="AH48" s="800"/>
      <c r="AI48" s="800"/>
      <c r="AJ48" s="801"/>
      <c r="AK48" s="848"/>
      <c r="AL48" s="844"/>
      <c r="AM48" s="844"/>
      <c r="AN48" s="844"/>
      <c r="AO48" s="844"/>
      <c r="AP48" s="844"/>
      <c r="AQ48" s="844"/>
      <c r="AR48" s="844"/>
      <c r="AS48" s="844"/>
      <c r="AT48" s="844"/>
      <c r="AU48" s="844"/>
      <c r="AV48" s="844"/>
      <c r="AW48" s="844"/>
      <c r="AX48" s="844"/>
      <c r="AY48" s="844"/>
      <c r="AZ48" s="845"/>
      <c r="BA48" s="845"/>
      <c r="BB48" s="845"/>
      <c r="BC48" s="845"/>
      <c r="BD48" s="845"/>
      <c r="BE48" s="846"/>
      <c r="BF48" s="846"/>
      <c r="BG48" s="846"/>
      <c r="BH48" s="846"/>
      <c r="BI48" s="847"/>
      <c r="BJ48" s="223"/>
      <c r="BK48" s="223"/>
      <c r="BL48" s="223"/>
      <c r="BM48" s="223"/>
      <c r="BN48" s="223"/>
      <c r="BO48" s="233"/>
      <c r="BP48" s="233"/>
      <c r="BQ48" s="230">
        <v>42</v>
      </c>
      <c r="BR48" s="231"/>
      <c r="BS48" s="784"/>
      <c r="BT48" s="785"/>
      <c r="BU48" s="785"/>
      <c r="BV48" s="785"/>
      <c r="BW48" s="785"/>
      <c r="BX48" s="785"/>
      <c r="BY48" s="785"/>
      <c r="BZ48" s="785"/>
      <c r="CA48" s="785"/>
      <c r="CB48" s="785"/>
      <c r="CC48" s="785"/>
      <c r="CD48" s="785"/>
      <c r="CE48" s="785"/>
      <c r="CF48" s="785"/>
      <c r="CG48" s="786"/>
      <c r="CH48" s="787"/>
      <c r="CI48" s="788"/>
      <c r="CJ48" s="788"/>
      <c r="CK48" s="788"/>
      <c r="CL48" s="789"/>
      <c r="CM48" s="787"/>
      <c r="CN48" s="788"/>
      <c r="CO48" s="788"/>
      <c r="CP48" s="788"/>
      <c r="CQ48" s="789"/>
      <c r="CR48" s="787"/>
      <c r="CS48" s="788"/>
      <c r="CT48" s="788"/>
      <c r="CU48" s="788"/>
      <c r="CV48" s="789"/>
      <c r="CW48" s="787"/>
      <c r="CX48" s="788"/>
      <c r="CY48" s="788"/>
      <c r="CZ48" s="788"/>
      <c r="DA48" s="789"/>
      <c r="DB48" s="787"/>
      <c r="DC48" s="788"/>
      <c r="DD48" s="788"/>
      <c r="DE48" s="788"/>
      <c r="DF48" s="789"/>
      <c r="DG48" s="787"/>
      <c r="DH48" s="788"/>
      <c r="DI48" s="788"/>
      <c r="DJ48" s="788"/>
      <c r="DK48" s="789"/>
      <c r="DL48" s="787"/>
      <c r="DM48" s="788"/>
      <c r="DN48" s="788"/>
      <c r="DO48" s="788"/>
      <c r="DP48" s="789"/>
      <c r="DQ48" s="787"/>
      <c r="DR48" s="788"/>
      <c r="DS48" s="788"/>
      <c r="DT48" s="788"/>
      <c r="DU48" s="789"/>
      <c r="DV48" s="784"/>
      <c r="DW48" s="785"/>
      <c r="DX48" s="785"/>
      <c r="DY48" s="785"/>
      <c r="DZ48" s="802"/>
      <c r="EA48" s="221"/>
    </row>
    <row r="49" spans="1:131" ht="26.25" customHeight="1" x14ac:dyDescent="0.2">
      <c r="A49" s="230">
        <v>22</v>
      </c>
      <c r="B49" s="793"/>
      <c r="C49" s="794"/>
      <c r="D49" s="794"/>
      <c r="E49" s="794"/>
      <c r="F49" s="794"/>
      <c r="G49" s="794"/>
      <c r="H49" s="794"/>
      <c r="I49" s="794"/>
      <c r="J49" s="794"/>
      <c r="K49" s="794"/>
      <c r="L49" s="794"/>
      <c r="M49" s="794"/>
      <c r="N49" s="794"/>
      <c r="O49" s="794"/>
      <c r="P49" s="795"/>
      <c r="Q49" s="796"/>
      <c r="R49" s="797"/>
      <c r="S49" s="797"/>
      <c r="T49" s="797"/>
      <c r="U49" s="797"/>
      <c r="V49" s="797"/>
      <c r="W49" s="797"/>
      <c r="X49" s="797"/>
      <c r="Y49" s="797"/>
      <c r="Z49" s="797"/>
      <c r="AA49" s="797"/>
      <c r="AB49" s="797"/>
      <c r="AC49" s="797"/>
      <c r="AD49" s="797"/>
      <c r="AE49" s="798"/>
      <c r="AF49" s="799"/>
      <c r="AG49" s="800"/>
      <c r="AH49" s="800"/>
      <c r="AI49" s="800"/>
      <c r="AJ49" s="801"/>
      <c r="AK49" s="848"/>
      <c r="AL49" s="844"/>
      <c r="AM49" s="844"/>
      <c r="AN49" s="844"/>
      <c r="AO49" s="844"/>
      <c r="AP49" s="844"/>
      <c r="AQ49" s="844"/>
      <c r="AR49" s="844"/>
      <c r="AS49" s="844"/>
      <c r="AT49" s="844"/>
      <c r="AU49" s="844"/>
      <c r="AV49" s="844"/>
      <c r="AW49" s="844"/>
      <c r="AX49" s="844"/>
      <c r="AY49" s="844"/>
      <c r="AZ49" s="845"/>
      <c r="BA49" s="845"/>
      <c r="BB49" s="845"/>
      <c r="BC49" s="845"/>
      <c r="BD49" s="845"/>
      <c r="BE49" s="846"/>
      <c r="BF49" s="846"/>
      <c r="BG49" s="846"/>
      <c r="BH49" s="846"/>
      <c r="BI49" s="847"/>
      <c r="BJ49" s="223"/>
      <c r="BK49" s="223"/>
      <c r="BL49" s="223"/>
      <c r="BM49" s="223"/>
      <c r="BN49" s="223"/>
      <c r="BO49" s="233"/>
      <c r="BP49" s="233"/>
      <c r="BQ49" s="230">
        <v>43</v>
      </c>
      <c r="BR49" s="231"/>
      <c r="BS49" s="784"/>
      <c r="BT49" s="785"/>
      <c r="BU49" s="785"/>
      <c r="BV49" s="785"/>
      <c r="BW49" s="785"/>
      <c r="BX49" s="785"/>
      <c r="BY49" s="785"/>
      <c r="BZ49" s="785"/>
      <c r="CA49" s="785"/>
      <c r="CB49" s="785"/>
      <c r="CC49" s="785"/>
      <c r="CD49" s="785"/>
      <c r="CE49" s="785"/>
      <c r="CF49" s="785"/>
      <c r="CG49" s="786"/>
      <c r="CH49" s="787"/>
      <c r="CI49" s="788"/>
      <c r="CJ49" s="788"/>
      <c r="CK49" s="788"/>
      <c r="CL49" s="789"/>
      <c r="CM49" s="787"/>
      <c r="CN49" s="788"/>
      <c r="CO49" s="788"/>
      <c r="CP49" s="788"/>
      <c r="CQ49" s="789"/>
      <c r="CR49" s="787"/>
      <c r="CS49" s="788"/>
      <c r="CT49" s="788"/>
      <c r="CU49" s="788"/>
      <c r="CV49" s="789"/>
      <c r="CW49" s="787"/>
      <c r="CX49" s="788"/>
      <c r="CY49" s="788"/>
      <c r="CZ49" s="788"/>
      <c r="DA49" s="789"/>
      <c r="DB49" s="787"/>
      <c r="DC49" s="788"/>
      <c r="DD49" s="788"/>
      <c r="DE49" s="788"/>
      <c r="DF49" s="789"/>
      <c r="DG49" s="787"/>
      <c r="DH49" s="788"/>
      <c r="DI49" s="788"/>
      <c r="DJ49" s="788"/>
      <c r="DK49" s="789"/>
      <c r="DL49" s="787"/>
      <c r="DM49" s="788"/>
      <c r="DN49" s="788"/>
      <c r="DO49" s="788"/>
      <c r="DP49" s="789"/>
      <c r="DQ49" s="787"/>
      <c r="DR49" s="788"/>
      <c r="DS49" s="788"/>
      <c r="DT49" s="788"/>
      <c r="DU49" s="789"/>
      <c r="DV49" s="784"/>
      <c r="DW49" s="785"/>
      <c r="DX49" s="785"/>
      <c r="DY49" s="785"/>
      <c r="DZ49" s="802"/>
      <c r="EA49" s="221"/>
    </row>
    <row r="50" spans="1:131" ht="26.25" customHeight="1" x14ac:dyDescent="0.2">
      <c r="A50" s="230">
        <v>23</v>
      </c>
      <c r="B50" s="793"/>
      <c r="C50" s="794"/>
      <c r="D50" s="794"/>
      <c r="E50" s="794"/>
      <c r="F50" s="794"/>
      <c r="G50" s="794"/>
      <c r="H50" s="794"/>
      <c r="I50" s="794"/>
      <c r="J50" s="794"/>
      <c r="K50" s="794"/>
      <c r="L50" s="794"/>
      <c r="M50" s="794"/>
      <c r="N50" s="794"/>
      <c r="O50" s="794"/>
      <c r="P50" s="795"/>
      <c r="Q50" s="849"/>
      <c r="R50" s="850"/>
      <c r="S50" s="850"/>
      <c r="T50" s="850"/>
      <c r="U50" s="850"/>
      <c r="V50" s="850"/>
      <c r="W50" s="850"/>
      <c r="X50" s="850"/>
      <c r="Y50" s="850"/>
      <c r="Z50" s="850"/>
      <c r="AA50" s="850"/>
      <c r="AB50" s="850"/>
      <c r="AC50" s="850"/>
      <c r="AD50" s="850"/>
      <c r="AE50" s="851"/>
      <c r="AF50" s="799"/>
      <c r="AG50" s="800"/>
      <c r="AH50" s="800"/>
      <c r="AI50" s="800"/>
      <c r="AJ50" s="801"/>
      <c r="AK50" s="853"/>
      <c r="AL50" s="850"/>
      <c r="AM50" s="850"/>
      <c r="AN50" s="850"/>
      <c r="AO50" s="850"/>
      <c r="AP50" s="850"/>
      <c r="AQ50" s="850"/>
      <c r="AR50" s="850"/>
      <c r="AS50" s="850"/>
      <c r="AT50" s="850"/>
      <c r="AU50" s="850"/>
      <c r="AV50" s="850"/>
      <c r="AW50" s="850"/>
      <c r="AX50" s="850"/>
      <c r="AY50" s="850"/>
      <c r="AZ50" s="852"/>
      <c r="BA50" s="852"/>
      <c r="BB50" s="852"/>
      <c r="BC50" s="852"/>
      <c r="BD50" s="852"/>
      <c r="BE50" s="846"/>
      <c r="BF50" s="846"/>
      <c r="BG50" s="846"/>
      <c r="BH50" s="846"/>
      <c r="BI50" s="847"/>
      <c r="BJ50" s="223"/>
      <c r="BK50" s="223"/>
      <c r="BL50" s="223"/>
      <c r="BM50" s="223"/>
      <c r="BN50" s="223"/>
      <c r="BO50" s="233"/>
      <c r="BP50" s="233"/>
      <c r="BQ50" s="230">
        <v>44</v>
      </c>
      <c r="BR50" s="231"/>
      <c r="BS50" s="784"/>
      <c r="BT50" s="785"/>
      <c r="BU50" s="785"/>
      <c r="BV50" s="785"/>
      <c r="BW50" s="785"/>
      <c r="BX50" s="785"/>
      <c r="BY50" s="785"/>
      <c r="BZ50" s="785"/>
      <c r="CA50" s="785"/>
      <c r="CB50" s="785"/>
      <c r="CC50" s="785"/>
      <c r="CD50" s="785"/>
      <c r="CE50" s="785"/>
      <c r="CF50" s="785"/>
      <c r="CG50" s="786"/>
      <c r="CH50" s="787"/>
      <c r="CI50" s="788"/>
      <c r="CJ50" s="788"/>
      <c r="CK50" s="788"/>
      <c r="CL50" s="789"/>
      <c r="CM50" s="787"/>
      <c r="CN50" s="788"/>
      <c r="CO50" s="788"/>
      <c r="CP50" s="788"/>
      <c r="CQ50" s="789"/>
      <c r="CR50" s="787"/>
      <c r="CS50" s="788"/>
      <c r="CT50" s="788"/>
      <c r="CU50" s="788"/>
      <c r="CV50" s="789"/>
      <c r="CW50" s="787"/>
      <c r="CX50" s="788"/>
      <c r="CY50" s="788"/>
      <c r="CZ50" s="788"/>
      <c r="DA50" s="789"/>
      <c r="DB50" s="787"/>
      <c r="DC50" s="788"/>
      <c r="DD50" s="788"/>
      <c r="DE50" s="788"/>
      <c r="DF50" s="789"/>
      <c r="DG50" s="787"/>
      <c r="DH50" s="788"/>
      <c r="DI50" s="788"/>
      <c r="DJ50" s="788"/>
      <c r="DK50" s="789"/>
      <c r="DL50" s="787"/>
      <c r="DM50" s="788"/>
      <c r="DN50" s="788"/>
      <c r="DO50" s="788"/>
      <c r="DP50" s="789"/>
      <c r="DQ50" s="787"/>
      <c r="DR50" s="788"/>
      <c r="DS50" s="788"/>
      <c r="DT50" s="788"/>
      <c r="DU50" s="789"/>
      <c r="DV50" s="784"/>
      <c r="DW50" s="785"/>
      <c r="DX50" s="785"/>
      <c r="DY50" s="785"/>
      <c r="DZ50" s="802"/>
      <c r="EA50" s="221"/>
    </row>
    <row r="51" spans="1:131" ht="26.25" customHeight="1" x14ac:dyDescent="0.2">
      <c r="A51" s="230">
        <v>24</v>
      </c>
      <c r="B51" s="793"/>
      <c r="C51" s="794"/>
      <c r="D51" s="794"/>
      <c r="E51" s="794"/>
      <c r="F51" s="794"/>
      <c r="G51" s="794"/>
      <c r="H51" s="794"/>
      <c r="I51" s="794"/>
      <c r="J51" s="794"/>
      <c r="K51" s="794"/>
      <c r="L51" s="794"/>
      <c r="M51" s="794"/>
      <c r="N51" s="794"/>
      <c r="O51" s="794"/>
      <c r="P51" s="795"/>
      <c r="Q51" s="849"/>
      <c r="R51" s="850"/>
      <c r="S51" s="850"/>
      <c r="T51" s="850"/>
      <c r="U51" s="850"/>
      <c r="V51" s="850"/>
      <c r="W51" s="850"/>
      <c r="X51" s="850"/>
      <c r="Y51" s="850"/>
      <c r="Z51" s="850"/>
      <c r="AA51" s="850"/>
      <c r="AB51" s="850"/>
      <c r="AC51" s="850"/>
      <c r="AD51" s="850"/>
      <c r="AE51" s="851"/>
      <c r="AF51" s="799"/>
      <c r="AG51" s="800"/>
      <c r="AH51" s="800"/>
      <c r="AI51" s="800"/>
      <c r="AJ51" s="801"/>
      <c r="AK51" s="853"/>
      <c r="AL51" s="850"/>
      <c r="AM51" s="850"/>
      <c r="AN51" s="850"/>
      <c r="AO51" s="850"/>
      <c r="AP51" s="850"/>
      <c r="AQ51" s="850"/>
      <c r="AR51" s="850"/>
      <c r="AS51" s="850"/>
      <c r="AT51" s="850"/>
      <c r="AU51" s="850"/>
      <c r="AV51" s="850"/>
      <c r="AW51" s="850"/>
      <c r="AX51" s="850"/>
      <c r="AY51" s="850"/>
      <c r="AZ51" s="852"/>
      <c r="BA51" s="852"/>
      <c r="BB51" s="852"/>
      <c r="BC51" s="852"/>
      <c r="BD51" s="852"/>
      <c r="BE51" s="846"/>
      <c r="BF51" s="846"/>
      <c r="BG51" s="846"/>
      <c r="BH51" s="846"/>
      <c r="BI51" s="847"/>
      <c r="BJ51" s="223"/>
      <c r="BK51" s="223"/>
      <c r="BL51" s="223"/>
      <c r="BM51" s="223"/>
      <c r="BN51" s="223"/>
      <c r="BO51" s="233"/>
      <c r="BP51" s="233"/>
      <c r="BQ51" s="230">
        <v>45</v>
      </c>
      <c r="BR51" s="231"/>
      <c r="BS51" s="784"/>
      <c r="BT51" s="785"/>
      <c r="BU51" s="785"/>
      <c r="BV51" s="785"/>
      <c r="BW51" s="785"/>
      <c r="BX51" s="785"/>
      <c r="BY51" s="785"/>
      <c r="BZ51" s="785"/>
      <c r="CA51" s="785"/>
      <c r="CB51" s="785"/>
      <c r="CC51" s="785"/>
      <c r="CD51" s="785"/>
      <c r="CE51" s="785"/>
      <c r="CF51" s="785"/>
      <c r="CG51" s="786"/>
      <c r="CH51" s="787"/>
      <c r="CI51" s="788"/>
      <c r="CJ51" s="788"/>
      <c r="CK51" s="788"/>
      <c r="CL51" s="789"/>
      <c r="CM51" s="787"/>
      <c r="CN51" s="788"/>
      <c r="CO51" s="788"/>
      <c r="CP51" s="788"/>
      <c r="CQ51" s="789"/>
      <c r="CR51" s="787"/>
      <c r="CS51" s="788"/>
      <c r="CT51" s="788"/>
      <c r="CU51" s="788"/>
      <c r="CV51" s="789"/>
      <c r="CW51" s="787"/>
      <c r="CX51" s="788"/>
      <c r="CY51" s="788"/>
      <c r="CZ51" s="788"/>
      <c r="DA51" s="789"/>
      <c r="DB51" s="787"/>
      <c r="DC51" s="788"/>
      <c r="DD51" s="788"/>
      <c r="DE51" s="788"/>
      <c r="DF51" s="789"/>
      <c r="DG51" s="787"/>
      <c r="DH51" s="788"/>
      <c r="DI51" s="788"/>
      <c r="DJ51" s="788"/>
      <c r="DK51" s="789"/>
      <c r="DL51" s="787"/>
      <c r="DM51" s="788"/>
      <c r="DN51" s="788"/>
      <c r="DO51" s="788"/>
      <c r="DP51" s="789"/>
      <c r="DQ51" s="787"/>
      <c r="DR51" s="788"/>
      <c r="DS51" s="788"/>
      <c r="DT51" s="788"/>
      <c r="DU51" s="789"/>
      <c r="DV51" s="784"/>
      <c r="DW51" s="785"/>
      <c r="DX51" s="785"/>
      <c r="DY51" s="785"/>
      <c r="DZ51" s="802"/>
      <c r="EA51" s="221"/>
    </row>
    <row r="52" spans="1:131" ht="26.25" customHeight="1" x14ac:dyDescent="0.2">
      <c r="A52" s="230">
        <v>25</v>
      </c>
      <c r="B52" s="793"/>
      <c r="C52" s="794"/>
      <c r="D52" s="794"/>
      <c r="E52" s="794"/>
      <c r="F52" s="794"/>
      <c r="G52" s="794"/>
      <c r="H52" s="794"/>
      <c r="I52" s="794"/>
      <c r="J52" s="794"/>
      <c r="K52" s="794"/>
      <c r="L52" s="794"/>
      <c r="M52" s="794"/>
      <c r="N52" s="794"/>
      <c r="O52" s="794"/>
      <c r="P52" s="795"/>
      <c r="Q52" s="849"/>
      <c r="R52" s="850"/>
      <c r="S52" s="850"/>
      <c r="T52" s="850"/>
      <c r="U52" s="850"/>
      <c r="V52" s="850"/>
      <c r="W52" s="850"/>
      <c r="X52" s="850"/>
      <c r="Y52" s="850"/>
      <c r="Z52" s="850"/>
      <c r="AA52" s="850"/>
      <c r="AB52" s="850"/>
      <c r="AC52" s="850"/>
      <c r="AD52" s="850"/>
      <c r="AE52" s="851"/>
      <c r="AF52" s="799"/>
      <c r="AG52" s="800"/>
      <c r="AH52" s="800"/>
      <c r="AI52" s="800"/>
      <c r="AJ52" s="801"/>
      <c r="AK52" s="853"/>
      <c r="AL52" s="850"/>
      <c r="AM52" s="850"/>
      <c r="AN52" s="850"/>
      <c r="AO52" s="850"/>
      <c r="AP52" s="850"/>
      <c r="AQ52" s="850"/>
      <c r="AR52" s="850"/>
      <c r="AS52" s="850"/>
      <c r="AT52" s="850"/>
      <c r="AU52" s="850"/>
      <c r="AV52" s="850"/>
      <c r="AW52" s="850"/>
      <c r="AX52" s="850"/>
      <c r="AY52" s="850"/>
      <c r="AZ52" s="852"/>
      <c r="BA52" s="852"/>
      <c r="BB52" s="852"/>
      <c r="BC52" s="852"/>
      <c r="BD52" s="852"/>
      <c r="BE52" s="846"/>
      <c r="BF52" s="846"/>
      <c r="BG52" s="846"/>
      <c r="BH52" s="846"/>
      <c r="BI52" s="847"/>
      <c r="BJ52" s="223"/>
      <c r="BK52" s="223"/>
      <c r="BL52" s="223"/>
      <c r="BM52" s="223"/>
      <c r="BN52" s="223"/>
      <c r="BO52" s="233"/>
      <c r="BP52" s="233"/>
      <c r="BQ52" s="230">
        <v>46</v>
      </c>
      <c r="BR52" s="231"/>
      <c r="BS52" s="784"/>
      <c r="BT52" s="785"/>
      <c r="BU52" s="785"/>
      <c r="BV52" s="785"/>
      <c r="BW52" s="785"/>
      <c r="BX52" s="785"/>
      <c r="BY52" s="785"/>
      <c r="BZ52" s="785"/>
      <c r="CA52" s="785"/>
      <c r="CB52" s="785"/>
      <c r="CC52" s="785"/>
      <c r="CD52" s="785"/>
      <c r="CE52" s="785"/>
      <c r="CF52" s="785"/>
      <c r="CG52" s="786"/>
      <c r="CH52" s="787"/>
      <c r="CI52" s="788"/>
      <c r="CJ52" s="788"/>
      <c r="CK52" s="788"/>
      <c r="CL52" s="789"/>
      <c r="CM52" s="787"/>
      <c r="CN52" s="788"/>
      <c r="CO52" s="788"/>
      <c r="CP52" s="788"/>
      <c r="CQ52" s="789"/>
      <c r="CR52" s="787"/>
      <c r="CS52" s="788"/>
      <c r="CT52" s="788"/>
      <c r="CU52" s="788"/>
      <c r="CV52" s="789"/>
      <c r="CW52" s="787"/>
      <c r="CX52" s="788"/>
      <c r="CY52" s="788"/>
      <c r="CZ52" s="788"/>
      <c r="DA52" s="789"/>
      <c r="DB52" s="787"/>
      <c r="DC52" s="788"/>
      <c r="DD52" s="788"/>
      <c r="DE52" s="788"/>
      <c r="DF52" s="789"/>
      <c r="DG52" s="787"/>
      <c r="DH52" s="788"/>
      <c r="DI52" s="788"/>
      <c r="DJ52" s="788"/>
      <c r="DK52" s="789"/>
      <c r="DL52" s="787"/>
      <c r="DM52" s="788"/>
      <c r="DN52" s="788"/>
      <c r="DO52" s="788"/>
      <c r="DP52" s="789"/>
      <c r="DQ52" s="787"/>
      <c r="DR52" s="788"/>
      <c r="DS52" s="788"/>
      <c r="DT52" s="788"/>
      <c r="DU52" s="789"/>
      <c r="DV52" s="784"/>
      <c r="DW52" s="785"/>
      <c r="DX52" s="785"/>
      <c r="DY52" s="785"/>
      <c r="DZ52" s="802"/>
      <c r="EA52" s="221"/>
    </row>
    <row r="53" spans="1:131" ht="26.25" customHeight="1" x14ac:dyDescent="0.2">
      <c r="A53" s="230">
        <v>26</v>
      </c>
      <c r="B53" s="793"/>
      <c r="C53" s="794"/>
      <c r="D53" s="794"/>
      <c r="E53" s="794"/>
      <c r="F53" s="794"/>
      <c r="G53" s="794"/>
      <c r="H53" s="794"/>
      <c r="I53" s="794"/>
      <c r="J53" s="794"/>
      <c r="K53" s="794"/>
      <c r="L53" s="794"/>
      <c r="M53" s="794"/>
      <c r="N53" s="794"/>
      <c r="O53" s="794"/>
      <c r="P53" s="795"/>
      <c r="Q53" s="849"/>
      <c r="R53" s="850"/>
      <c r="S53" s="850"/>
      <c r="T53" s="850"/>
      <c r="U53" s="850"/>
      <c r="V53" s="850"/>
      <c r="W53" s="850"/>
      <c r="X53" s="850"/>
      <c r="Y53" s="850"/>
      <c r="Z53" s="850"/>
      <c r="AA53" s="850"/>
      <c r="AB53" s="850"/>
      <c r="AC53" s="850"/>
      <c r="AD53" s="850"/>
      <c r="AE53" s="851"/>
      <c r="AF53" s="799"/>
      <c r="AG53" s="800"/>
      <c r="AH53" s="800"/>
      <c r="AI53" s="800"/>
      <c r="AJ53" s="801"/>
      <c r="AK53" s="853"/>
      <c r="AL53" s="850"/>
      <c r="AM53" s="850"/>
      <c r="AN53" s="850"/>
      <c r="AO53" s="850"/>
      <c r="AP53" s="850"/>
      <c r="AQ53" s="850"/>
      <c r="AR53" s="850"/>
      <c r="AS53" s="850"/>
      <c r="AT53" s="850"/>
      <c r="AU53" s="850"/>
      <c r="AV53" s="850"/>
      <c r="AW53" s="850"/>
      <c r="AX53" s="850"/>
      <c r="AY53" s="850"/>
      <c r="AZ53" s="852"/>
      <c r="BA53" s="852"/>
      <c r="BB53" s="852"/>
      <c r="BC53" s="852"/>
      <c r="BD53" s="852"/>
      <c r="BE53" s="846"/>
      <c r="BF53" s="846"/>
      <c r="BG53" s="846"/>
      <c r="BH53" s="846"/>
      <c r="BI53" s="847"/>
      <c r="BJ53" s="223"/>
      <c r="BK53" s="223"/>
      <c r="BL53" s="223"/>
      <c r="BM53" s="223"/>
      <c r="BN53" s="223"/>
      <c r="BO53" s="233"/>
      <c r="BP53" s="233"/>
      <c r="BQ53" s="230">
        <v>47</v>
      </c>
      <c r="BR53" s="231"/>
      <c r="BS53" s="784"/>
      <c r="BT53" s="785"/>
      <c r="BU53" s="785"/>
      <c r="BV53" s="785"/>
      <c r="BW53" s="785"/>
      <c r="BX53" s="785"/>
      <c r="BY53" s="785"/>
      <c r="BZ53" s="785"/>
      <c r="CA53" s="785"/>
      <c r="CB53" s="785"/>
      <c r="CC53" s="785"/>
      <c r="CD53" s="785"/>
      <c r="CE53" s="785"/>
      <c r="CF53" s="785"/>
      <c r="CG53" s="786"/>
      <c r="CH53" s="787"/>
      <c r="CI53" s="788"/>
      <c r="CJ53" s="788"/>
      <c r="CK53" s="788"/>
      <c r="CL53" s="789"/>
      <c r="CM53" s="787"/>
      <c r="CN53" s="788"/>
      <c r="CO53" s="788"/>
      <c r="CP53" s="788"/>
      <c r="CQ53" s="789"/>
      <c r="CR53" s="787"/>
      <c r="CS53" s="788"/>
      <c r="CT53" s="788"/>
      <c r="CU53" s="788"/>
      <c r="CV53" s="789"/>
      <c r="CW53" s="787"/>
      <c r="CX53" s="788"/>
      <c r="CY53" s="788"/>
      <c r="CZ53" s="788"/>
      <c r="DA53" s="789"/>
      <c r="DB53" s="787"/>
      <c r="DC53" s="788"/>
      <c r="DD53" s="788"/>
      <c r="DE53" s="788"/>
      <c r="DF53" s="789"/>
      <c r="DG53" s="787"/>
      <c r="DH53" s="788"/>
      <c r="DI53" s="788"/>
      <c r="DJ53" s="788"/>
      <c r="DK53" s="789"/>
      <c r="DL53" s="787"/>
      <c r="DM53" s="788"/>
      <c r="DN53" s="788"/>
      <c r="DO53" s="788"/>
      <c r="DP53" s="789"/>
      <c r="DQ53" s="787"/>
      <c r="DR53" s="788"/>
      <c r="DS53" s="788"/>
      <c r="DT53" s="788"/>
      <c r="DU53" s="789"/>
      <c r="DV53" s="784"/>
      <c r="DW53" s="785"/>
      <c r="DX53" s="785"/>
      <c r="DY53" s="785"/>
      <c r="DZ53" s="802"/>
      <c r="EA53" s="221"/>
    </row>
    <row r="54" spans="1:131" ht="26.25" customHeight="1" x14ac:dyDescent="0.2">
      <c r="A54" s="230">
        <v>27</v>
      </c>
      <c r="B54" s="793"/>
      <c r="C54" s="794"/>
      <c r="D54" s="794"/>
      <c r="E54" s="794"/>
      <c r="F54" s="794"/>
      <c r="G54" s="794"/>
      <c r="H54" s="794"/>
      <c r="I54" s="794"/>
      <c r="J54" s="794"/>
      <c r="K54" s="794"/>
      <c r="L54" s="794"/>
      <c r="M54" s="794"/>
      <c r="N54" s="794"/>
      <c r="O54" s="794"/>
      <c r="P54" s="795"/>
      <c r="Q54" s="849"/>
      <c r="R54" s="850"/>
      <c r="S54" s="850"/>
      <c r="T54" s="850"/>
      <c r="U54" s="850"/>
      <c r="V54" s="850"/>
      <c r="W54" s="850"/>
      <c r="X54" s="850"/>
      <c r="Y54" s="850"/>
      <c r="Z54" s="850"/>
      <c r="AA54" s="850"/>
      <c r="AB54" s="850"/>
      <c r="AC54" s="850"/>
      <c r="AD54" s="850"/>
      <c r="AE54" s="851"/>
      <c r="AF54" s="799"/>
      <c r="AG54" s="800"/>
      <c r="AH54" s="800"/>
      <c r="AI54" s="800"/>
      <c r="AJ54" s="801"/>
      <c r="AK54" s="853"/>
      <c r="AL54" s="850"/>
      <c r="AM54" s="850"/>
      <c r="AN54" s="850"/>
      <c r="AO54" s="850"/>
      <c r="AP54" s="850"/>
      <c r="AQ54" s="850"/>
      <c r="AR54" s="850"/>
      <c r="AS54" s="850"/>
      <c r="AT54" s="850"/>
      <c r="AU54" s="850"/>
      <c r="AV54" s="850"/>
      <c r="AW54" s="850"/>
      <c r="AX54" s="850"/>
      <c r="AY54" s="850"/>
      <c r="AZ54" s="852"/>
      <c r="BA54" s="852"/>
      <c r="BB54" s="852"/>
      <c r="BC54" s="852"/>
      <c r="BD54" s="852"/>
      <c r="BE54" s="846"/>
      <c r="BF54" s="846"/>
      <c r="BG54" s="846"/>
      <c r="BH54" s="846"/>
      <c r="BI54" s="847"/>
      <c r="BJ54" s="223"/>
      <c r="BK54" s="223"/>
      <c r="BL54" s="223"/>
      <c r="BM54" s="223"/>
      <c r="BN54" s="223"/>
      <c r="BO54" s="233"/>
      <c r="BP54" s="233"/>
      <c r="BQ54" s="230">
        <v>48</v>
      </c>
      <c r="BR54" s="231"/>
      <c r="BS54" s="784"/>
      <c r="BT54" s="785"/>
      <c r="BU54" s="785"/>
      <c r="BV54" s="785"/>
      <c r="BW54" s="785"/>
      <c r="BX54" s="785"/>
      <c r="BY54" s="785"/>
      <c r="BZ54" s="785"/>
      <c r="CA54" s="785"/>
      <c r="CB54" s="785"/>
      <c r="CC54" s="785"/>
      <c r="CD54" s="785"/>
      <c r="CE54" s="785"/>
      <c r="CF54" s="785"/>
      <c r="CG54" s="786"/>
      <c r="CH54" s="787"/>
      <c r="CI54" s="788"/>
      <c r="CJ54" s="788"/>
      <c r="CK54" s="788"/>
      <c r="CL54" s="789"/>
      <c r="CM54" s="787"/>
      <c r="CN54" s="788"/>
      <c r="CO54" s="788"/>
      <c r="CP54" s="788"/>
      <c r="CQ54" s="789"/>
      <c r="CR54" s="787"/>
      <c r="CS54" s="788"/>
      <c r="CT54" s="788"/>
      <c r="CU54" s="788"/>
      <c r="CV54" s="789"/>
      <c r="CW54" s="787"/>
      <c r="CX54" s="788"/>
      <c r="CY54" s="788"/>
      <c r="CZ54" s="788"/>
      <c r="DA54" s="789"/>
      <c r="DB54" s="787"/>
      <c r="DC54" s="788"/>
      <c r="DD54" s="788"/>
      <c r="DE54" s="788"/>
      <c r="DF54" s="789"/>
      <c r="DG54" s="787"/>
      <c r="DH54" s="788"/>
      <c r="DI54" s="788"/>
      <c r="DJ54" s="788"/>
      <c r="DK54" s="789"/>
      <c r="DL54" s="787"/>
      <c r="DM54" s="788"/>
      <c r="DN54" s="788"/>
      <c r="DO54" s="788"/>
      <c r="DP54" s="789"/>
      <c r="DQ54" s="787"/>
      <c r="DR54" s="788"/>
      <c r="DS54" s="788"/>
      <c r="DT54" s="788"/>
      <c r="DU54" s="789"/>
      <c r="DV54" s="784"/>
      <c r="DW54" s="785"/>
      <c r="DX54" s="785"/>
      <c r="DY54" s="785"/>
      <c r="DZ54" s="802"/>
      <c r="EA54" s="221"/>
    </row>
    <row r="55" spans="1:131" ht="26.25" customHeight="1" x14ac:dyDescent="0.2">
      <c r="A55" s="230">
        <v>28</v>
      </c>
      <c r="B55" s="793"/>
      <c r="C55" s="794"/>
      <c r="D55" s="794"/>
      <c r="E55" s="794"/>
      <c r="F55" s="794"/>
      <c r="G55" s="794"/>
      <c r="H55" s="794"/>
      <c r="I55" s="794"/>
      <c r="J55" s="794"/>
      <c r="K55" s="794"/>
      <c r="L55" s="794"/>
      <c r="M55" s="794"/>
      <c r="N55" s="794"/>
      <c r="O55" s="794"/>
      <c r="P55" s="795"/>
      <c r="Q55" s="849"/>
      <c r="R55" s="850"/>
      <c r="S55" s="850"/>
      <c r="T55" s="850"/>
      <c r="U55" s="850"/>
      <c r="V55" s="850"/>
      <c r="W55" s="850"/>
      <c r="X55" s="850"/>
      <c r="Y55" s="850"/>
      <c r="Z55" s="850"/>
      <c r="AA55" s="850"/>
      <c r="AB55" s="850"/>
      <c r="AC55" s="850"/>
      <c r="AD55" s="850"/>
      <c r="AE55" s="851"/>
      <c r="AF55" s="799"/>
      <c r="AG55" s="800"/>
      <c r="AH55" s="800"/>
      <c r="AI55" s="800"/>
      <c r="AJ55" s="801"/>
      <c r="AK55" s="853"/>
      <c r="AL55" s="850"/>
      <c r="AM55" s="850"/>
      <c r="AN55" s="850"/>
      <c r="AO55" s="850"/>
      <c r="AP55" s="850"/>
      <c r="AQ55" s="850"/>
      <c r="AR55" s="850"/>
      <c r="AS55" s="850"/>
      <c r="AT55" s="850"/>
      <c r="AU55" s="850"/>
      <c r="AV55" s="850"/>
      <c r="AW55" s="850"/>
      <c r="AX55" s="850"/>
      <c r="AY55" s="850"/>
      <c r="AZ55" s="852"/>
      <c r="BA55" s="852"/>
      <c r="BB55" s="852"/>
      <c r="BC55" s="852"/>
      <c r="BD55" s="852"/>
      <c r="BE55" s="846"/>
      <c r="BF55" s="846"/>
      <c r="BG55" s="846"/>
      <c r="BH55" s="846"/>
      <c r="BI55" s="847"/>
      <c r="BJ55" s="223"/>
      <c r="BK55" s="223"/>
      <c r="BL55" s="223"/>
      <c r="BM55" s="223"/>
      <c r="BN55" s="223"/>
      <c r="BO55" s="233"/>
      <c r="BP55" s="233"/>
      <c r="BQ55" s="230">
        <v>49</v>
      </c>
      <c r="BR55" s="231"/>
      <c r="BS55" s="784"/>
      <c r="BT55" s="785"/>
      <c r="BU55" s="785"/>
      <c r="BV55" s="785"/>
      <c r="BW55" s="785"/>
      <c r="BX55" s="785"/>
      <c r="BY55" s="785"/>
      <c r="BZ55" s="785"/>
      <c r="CA55" s="785"/>
      <c r="CB55" s="785"/>
      <c r="CC55" s="785"/>
      <c r="CD55" s="785"/>
      <c r="CE55" s="785"/>
      <c r="CF55" s="785"/>
      <c r="CG55" s="786"/>
      <c r="CH55" s="787"/>
      <c r="CI55" s="788"/>
      <c r="CJ55" s="788"/>
      <c r="CK55" s="788"/>
      <c r="CL55" s="789"/>
      <c r="CM55" s="787"/>
      <c r="CN55" s="788"/>
      <c r="CO55" s="788"/>
      <c r="CP55" s="788"/>
      <c r="CQ55" s="789"/>
      <c r="CR55" s="787"/>
      <c r="CS55" s="788"/>
      <c r="CT55" s="788"/>
      <c r="CU55" s="788"/>
      <c r="CV55" s="789"/>
      <c r="CW55" s="787"/>
      <c r="CX55" s="788"/>
      <c r="CY55" s="788"/>
      <c r="CZ55" s="788"/>
      <c r="DA55" s="789"/>
      <c r="DB55" s="787"/>
      <c r="DC55" s="788"/>
      <c r="DD55" s="788"/>
      <c r="DE55" s="788"/>
      <c r="DF55" s="789"/>
      <c r="DG55" s="787"/>
      <c r="DH55" s="788"/>
      <c r="DI55" s="788"/>
      <c r="DJ55" s="788"/>
      <c r="DK55" s="789"/>
      <c r="DL55" s="787"/>
      <c r="DM55" s="788"/>
      <c r="DN55" s="788"/>
      <c r="DO55" s="788"/>
      <c r="DP55" s="789"/>
      <c r="DQ55" s="787"/>
      <c r="DR55" s="788"/>
      <c r="DS55" s="788"/>
      <c r="DT55" s="788"/>
      <c r="DU55" s="789"/>
      <c r="DV55" s="784"/>
      <c r="DW55" s="785"/>
      <c r="DX55" s="785"/>
      <c r="DY55" s="785"/>
      <c r="DZ55" s="802"/>
      <c r="EA55" s="221"/>
    </row>
    <row r="56" spans="1:131" ht="26.25" customHeight="1" x14ac:dyDescent="0.2">
      <c r="A56" s="230">
        <v>29</v>
      </c>
      <c r="B56" s="793"/>
      <c r="C56" s="794"/>
      <c r="D56" s="794"/>
      <c r="E56" s="794"/>
      <c r="F56" s="794"/>
      <c r="G56" s="794"/>
      <c r="H56" s="794"/>
      <c r="I56" s="794"/>
      <c r="J56" s="794"/>
      <c r="K56" s="794"/>
      <c r="L56" s="794"/>
      <c r="M56" s="794"/>
      <c r="N56" s="794"/>
      <c r="O56" s="794"/>
      <c r="P56" s="795"/>
      <c r="Q56" s="849"/>
      <c r="R56" s="850"/>
      <c r="S56" s="850"/>
      <c r="T56" s="850"/>
      <c r="U56" s="850"/>
      <c r="V56" s="850"/>
      <c r="W56" s="850"/>
      <c r="X56" s="850"/>
      <c r="Y56" s="850"/>
      <c r="Z56" s="850"/>
      <c r="AA56" s="850"/>
      <c r="AB56" s="850"/>
      <c r="AC56" s="850"/>
      <c r="AD56" s="850"/>
      <c r="AE56" s="851"/>
      <c r="AF56" s="799"/>
      <c r="AG56" s="800"/>
      <c r="AH56" s="800"/>
      <c r="AI56" s="800"/>
      <c r="AJ56" s="801"/>
      <c r="AK56" s="853"/>
      <c r="AL56" s="850"/>
      <c r="AM56" s="850"/>
      <c r="AN56" s="850"/>
      <c r="AO56" s="850"/>
      <c r="AP56" s="850"/>
      <c r="AQ56" s="850"/>
      <c r="AR56" s="850"/>
      <c r="AS56" s="850"/>
      <c r="AT56" s="850"/>
      <c r="AU56" s="850"/>
      <c r="AV56" s="850"/>
      <c r="AW56" s="850"/>
      <c r="AX56" s="850"/>
      <c r="AY56" s="850"/>
      <c r="AZ56" s="852"/>
      <c r="BA56" s="852"/>
      <c r="BB56" s="852"/>
      <c r="BC56" s="852"/>
      <c r="BD56" s="852"/>
      <c r="BE56" s="846"/>
      <c r="BF56" s="846"/>
      <c r="BG56" s="846"/>
      <c r="BH56" s="846"/>
      <c r="BI56" s="847"/>
      <c r="BJ56" s="223"/>
      <c r="BK56" s="223"/>
      <c r="BL56" s="223"/>
      <c r="BM56" s="223"/>
      <c r="BN56" s="223"/>
      <c r="BO56" s="233"/>
      <c r="BP56" s="233"/>
      <c r="BQ56" s="230">
        <v>50</v>
      </c>
      <c r="BR56" s="231"/>
      <c r="BS56" s="784"/>
      <c r="BT56" s="785"/>
      <c r="BU56" s="785"/>
      <c r="BV56" s="785"/>
      <c r="BW56" s="785"/>
      <c r="BX56" s="785"/>
      <c r="BY56" s="785"/>
      <c r="BZ56" s="785"/>
      <c r="CA56" s="785"/>
      <c r="CB56" s="785"/>
      <c r="CC56" s="785"/>
      <c r="CD56" s="785"/>
      <c r="CE56" s="785"/>
      <c r="CF56" s="785"/>
      <c r="CG56" s="786"/>
      <c r="CH56" s="787"/>
      <c r="CI56" s="788"/>
      <c r="CJ56" s="788"/>
      <c r="CK56" s="788"/>
      <c r="CL56" s="789"/>
      <c r="CM56" s="787"/>
      <c r="CN56" s="788"/>
      <c r="CO56" s="788"/>
      <c r="CP56" s="788"/>
      <c r="CQ56" s="789"/>
      <c r="CR56" s="787"/>
      <c r="CS56" s="788"/>
      <c r="CT56" s="788"/>
      <c r="CU56" s="788"/>
      <c r="CV56" s="789"/>
      <c r="CW56" s="787"/>
      <c r="CX56" s="788"/>
      <c r="CY56" s="788"/>
      <c r="CZ56" s="788"/>
      <c r="DA56" s="789"/>
      <c r="DB56" s="787"/>
      <c r="DC56" s="788"/>
      <c r="DD56" s="788"/>
      <c r="DE56" s="788"/>
      <c r="DF56" s="789"/>
      <c r="DG56" s="787"/>
      <c r="DH56" s="788"/>
      <c r="DI56" s="788"/>
      <c r="DJ56" s="788"/>
      <c r="DK56" s="789"/>
      <c r="DL56" s="787"/>
      <c r="DM56" s="788"/>
      <c r="DN56" s="788"/>
      <c r="DO56" s="788"/>
      <c r="DP56" s="789"/>
      <c r="DQ56" s="787"/>
      <c r="DR56" s="788"/>
      <c r="DS56" s="788"/>
      <c r="DT56" s="788"/>
      <c r="DU56" s="789"/>
      <c r="DV56" s="784"/>
      <c r="DW56" s="785"/>
      <c r="DX56" s="785"/>
      <c r="DY56" s="785"/>
      <c r="DZ56" s="802"/>
      <c r="EA56" s="221"/>
    </row>
    <row r="57" spans="1:131" ht="26.25" customHeight="1" x14ac:dyDescent="0.2">
      <c r="A57" s="230">
        <v>30</v>
      </c>
      <c r="B57" s="793"/>
      <c r="C57" s="794"/>
      <c r="D57" s="794"/>
      <c r="E57" s="794"/>
      <c r="F57" s="794"/>
      <c r="G57" s="794"/>
      <c r="H57" s="794"/>
      <c r="I57" s="794"/>
      <c r="J57" s="794"/>
      <c r="K57" s="794"/>
      <c r="L57" s="794"/>
      <c r="M57" s="794"/>
      <c r="N57" s="794"/>
      <c r="O57" s="794"/>
      <c r="P57" s="795"/>
      <c r="Q57" s="849"/>
      <c r="R57" s="850"/>
      <c r="S57" s="850"/>
      <c r="T57" s="850"/>
      <c r="U57" s="850"/>
      <c r="V57" s="850"/>
      <c r="W57" s="850"/>
      <c r="X57" s="850"/>
      <c r="Y57" s="850"/>
      <c r="Z57" s="850"/>
      <c r="AA57" s="850"/>
      <c r="AB57" s="850"/>
      <c r="AC57" s="850"/>
      <c r="AD57" s="850"/>
      <c r="AE57" s="851"/>
      <c r="AF57" s="799"/>
      <c r="AG57" s="800"/>
      <c r="AH57" s="800"/>
      <c r="AI57" s="800"/>
      <c r="AJ57" s="801"/>
      <c r="AK57" s="853"/>
      <c r="AL57" s="850"/>
      <c r="AM57" s="850"/>
      <c r="AN57" s="850"/>
      <c r="AO57" s="850"/>
      <c r="AP57" s="850"/>
      <c r="AQ57" s="850"/>
      <c r="AR57" s="850"/>
      <c r="AS57" s="850"/>
      <c r="AT57" s="850"/>
      <c r="AU57" s="850"/>
      <c r="AV57" s="850"/>
      <c r="AW57" s="850"/>
      <c r="AX57" s="850"/>
      <c r="AY57" s="850"/>
      <c r="AZ57" s="852"/>
      <c r="BA57" s="852"/>
      <c r="BB57" s="852"/>
      <c r="BC57" s="852"/>
      <c r="BD57" s="852"/>
      <c r="BE57" s="846"/>
      <c r="BF57" s="846"/>
      <c r="BG57" s="846"/>
      <c r="BH57" s="846"/>
      <c r="BI57" s="847"/>
      <c r="BJ57" s="223"/>
      <c r="BK57" s="223"/>
      <c r="BL57" s="223"/>
      <c r="BM57" s="223"/>
      <c r="BN57" s="223"/>
      <c r="BO57" s="233"/>
      <c r="BP57" s="233"/>
      <c r="BQ57" s="230">
        <v>51</v>
      </c>
      <c r="BR57" s="231"/>
      <c r="BS57" s="784"/>
      <c r="BT57" s="785"/>
      <c r="BU57" s="785"/>
      <c r="BV57" s="785"/>
      <c r="BW57" s="785"/>
      <c r="BX57" s="785"/>
      <c r="BY57" s="785"/>
      <c r="BZ57" s="785"/>
      <c r="CA57" s="785"/>
      <c r="CB57" s="785"/>
      <c r="CC57" s="785"/>
      <c r="CD57" s="785"/>
      <c r="CE57" s="785"/>
      <c r="CF57" s="785"/>
      <c r="CG57" s="786"/>
      <c r="CH57" s="787"/>
      <c r="CI57" s="788"/>
      <c r="CJ57" s="788"/>
      <c r="CK57" s="788"/>
      <c r="CL57" s="789"/>
      <c r="CM57" s="787"/>
      <c r="CN57" s="788"/>
      <c r="CO57" s="788"/>
      <c r="CP57" s="788"/>
      <c r="CQ57" s="789"/>
      <c r="CR57" s="787"/>
      <c r="CS57" s="788"/>
      <c r="CT57" s="788"/>
      <c r="CU57" s="788"/>
      <c r="CV57" s="789"/>
      <c r="CW57" s="787"/>
      <c r="CX57" s="788"/>
      <c r="CY57" s="788"/>
      <c r="CZ57" s="788"/>
      <c r="DA57" s="789"/>
      <c r="DB57" s="787"/>
      <c r="DC57" s="788"/>
      <c r="DD57" s="788"/>
      <c r="DE57" s="788"/>
      <c r="DF57" s="789"/>
      <c r="DG57" s="787"/>
      <c r="DH57" s="788"/>
      <c r="DI57" s="788"/>
      <c r="DJ57" s="788"/>
      <c r="DK57" s="789"/>
      <c r="DL57" s="787"/>
      <c r="DM57" s="788"/>
      <c r="DN57" s="788"/>
      <c r="DO57" s="788"/>
      <c r="DP57" s="789"/>
      <c r="DQ57" s="787"/>
      <c r="DR57" s="788"/>
      <c r="DS57" s="788"/>
      <c r="DT57" s="788"/>
      <c r="DU57" s="789"/>
      <c r="DV57" s="784"/>
      <c r="DW57" s="785"/>
      <c r="DX57" s="785"/>
      <c r="DY57" s="785"/>
      <c r="DZ57" s="802"/>
      <c r="EA57" s="221"/>
    </row>
    <row r="58" spans="1:131" ht="26.25" customHeight="1" x14ac:dyDescent="0.2">
      <c r="A58" s="230">
        <v>31</v>
      </c>
      <c r="B58" s="793"/>
      <c r="C58" s="794"/>
      <c r="D58" s="794"/>
      <c r="E58" s="794"/>
      <c r="F58" s="794"/>
      <c r="G58" s="794"/>
      <c r="H58" s="794"/>
      <c r="I58" s="794"/>
      <c r="J58" s="794"/>
      <c r="K58" s="794"/>
      <c r="L58" s="794"/>
      <c r="M58" s="794"/>
      <c r="N58" s="794"/>
      <c r="O58" s="794"/>
      <c r="P58" s="795"/>
      <c r="Q58" s="849"/>
      <c r="R58" s="850"/>
      <c r="S58" s="850"/>
      <c r="T58" s="850"/>
      <c r="U58" s="850"/>
      <c r="V58" s="850"/>
      <c r="W58" s="850"/>
      <c r="X58" s="850"/>
      <c r="Y58" s="850"/>
      <c r="Z58" s="850"/>
      <c r="AA58" s="850"/>
      <c r="AB58" s="850"/>
      <c r="AC58" s="850"/>
      <c r="AD58" s="850"/>
      <c r="AE58" s="851"/>
      <c r="AF58" s="799"/>
      <c r="AG58" s="800"/>
      <c r="AH58" s="800"/>
      <c r="AI58" s="800"/>
      <c r="AJ58" s="801"/>
      <c r="AK58" s="853"/>
      <c r="AL58" s="850"/>
      <c r="AM58" s="850"/>
      <c r="AN58" s="850"/>
      <c r="AO58" s="850"/>
      <c r="AP58" s="850"/>
      <c r="AQ58" s="850"/>
      <c r="AR58" s="850"/>
      <c r="AS58" s="850"/>
      <c r="AT58" s="850"/>
      <c r="AU58" s="850"/>
      <c r="AV58" s="850"/>
      <c r="AW58" s="850"/>
      <c r="AX58" s="850"/>
      <c r="AY58" s="850"/>
      <c r="AZ58" s="852"/>
      <c r="BA58" s="852"/>
      <c r="BB58" s="852"/>
      <c r="BC58" s="852"/>
      <c r="BD58" s="852"/>
      <c r="BE58" s="846"/>
      <c r="BF58" s="846"/>
      <c r="BG58" s="846"/>
      <c r="BH58" s="846"/>
      <c r="BI58" s="847"/>
      <c r="BJ58" s="223"/>
      <c r="BK58" s="223"/>
      <c r="BL58" s="223"/>
      <c r="BM58" s="223"/>
      <c r="BN58" s="223"/>
      <c r="BO58" s="233"/>
      <c r="BP58" s="233"/>
      <c r="BQ58" s="230">
        <v>52</v>
      </c>
      <c r="BR58" s="231"/>
      <c r="BS58" s="784"/>
      <c r="BT58" s="785"/>
      <c r="BU58" s="785"/>
      <c r="BV58" s="785"/>
      <c r="BW58" s="785"/>
      <c r="BX58" s="785"/>
      <c r="BY58" s="785"/>
      <c r="BZ58" s="785"/>
      <c r="CA58" s="785"/>
      <c r="CB58" s="785"/>
      <c r="CC58" s="785"/>
      <c r="CD58" s="785"/>
      <c r="CE58" s="785"/>
      <c r="CF58" s="785"/>
      <c r="CG58" s="786"/>
      <c r="CH58" s="787"/>
      <c r="CI58" s="788"/>
      <c r="CJ58" s="788"/>
      <c r="CK58" s="788"/>
      <c r="CL58" s="789"/>
      <c r="CM58" s="787"/>
      <c r="CN58" s="788"/>
      <c r="CO58" s="788"/>
      <c r="CP58" s="788"/>
      <c r="CQ58" s="789"/>
      <c r="CR58" s="787"/>
      <c r="CS58" s="788"/>
      <c r="CT58" s="788"/>
      <c r="CU58" s="788"/>
      <c r="CV58" s="789"/>
      <c r="CW58" s="787"/>
      <c r="CX58" s="788"/>
      <c r="CY58" s="788"/>
      <c r="CZ58" s="788"/>
      <c r="DA58" s="789"/>
      <c r="DB58" s="787"/>
      <c r="DC58" s="788"/>
      <c r="DD58" s="788"/>
      <c r="DE58" s="788"/>
      <c r="DF58" s="789"/>
      <c r="DG58" s="787"/>
      <c r="DH58" s="788"/>
      <c r="DI58" s="788"/>
      <c r="DJ58" s="788"/>
      <c r="DK58" s="789"/>
      <c r="DL58" s="787"/>
      <c r="DM58" s="788"/>
      <c r="DN58" s="788"/>
      <c r="DO58" s="788"/>
      <c r="DP58" s="789"/>
      <c r="DQ58" s="787"/>
      <c r="DR58" s="788"/>
      <c r="DS58" s="788"/>
      <c r="DT58" s="788"/>
      <c r="DU58" s="789"/>
      <c r="DV58" s="784"/>
      <c r="DW58" s="785"/>
      <c r="DX58" s="785"/>
      <c r="DY58" s="785"/>
      <c r="DZ58" s="802"/>
      <c r="EA58" s="221"/>
    </row>
    <row r="59" spans="1:131" ht="26.25" customHeight="1" x14ac:dyDescent="0.2">
      <c r="A59" s="230">
        <v>32</v>
      </c>
      <c r="B59" s="793"/>
      <c r="C59" s="794"/>
      <c r="D59" s="794"/>
      <c r="E59" s="794"/>
      <c r="F59" s="794"/>
      <c r="G59" s="794"/>
      <c r="H59" s="794"/>
      <c r="I59" s="794"/>
      <c r="J59" s="794"/>
      <c r="K59" s="794"/>
      <c r="L59" s="794"/>
      <c r="M59" s="794"/>
      <c r="N59" s="794"/>
      <c r="O59" s="794"/>
      <c r="P59" s="795"/>
      <c r="Q59" s="849"/>
      <c r="R59" s="850"/>
      <c r="S59" s="850"/>
      <c r="T59" s="850"/>
      <c r="U59" s="850"/>
      <c r="V59" s="850"/>
      <c r="W59" s="850"/>
      <c r="X59" s="850"/>
      <c r="Y59" s="850"/>
      <c r="Z59" s="850"/>
      <c r="AA59" s="850"/>
      <c r="AB59" s="850"/>
      <c r="AC59" s="850"/>
      <c r="AD59" s="850"/>
      <c r="AE59" s="851"/>
      <c r="AF59" s="799"/>
      <c r="AG59" s="800"/>
      <c r="AH59" s="800"/>
      <c r="AI59" s="800"/>
      <c r="AJ59" s="801"/>
      <c r="AK59" s="853"/>
      <c r="AL59" s="850"/>
      <c r="AM59" s="850"/>
      <c r="AN59" s="850"/>
      <c r="AO59" s="850"/>
      <c r="AP59" s="850"/>
      <c r="AQ59" s="850"/>
      <c r="AR59" s="850"/>
      <c r="AS59" s="850"/>
      <c r="AT59" s="850"/>
      <c r="AU59" s="850"/>
      <c r="AV59" s="850"/>
      <c r="AW59" s="850"/>
      <c r="AX59" s="850"/>
      <c r="AY59" s="850"/>
      <c r="AZ59" s="852"/>
      <c r="BA59" s="852"/>
      <c r="BB59" s="852"/>
      <c r="BC59" s="852"/>
      <c r="BD59" s="852"/>
      <c r="BE59" s="846"/>
      <c r="BF59" s="846"/>
      <c r="BG59" s="846"/>
      <c r="BH59" s="846"/>
      <c r="BI59" s="847"/>
      <c r="BJ59" s="223"/>
      <c r="BK59" s="223"/>
      <c r="BL59" s="223"/>
      <c r="BM59" s="223"/>
      <c r="BN59" s="223"/>
      <c r="BO59" s="233"/>
      <c r="BP59" s="233"/>
      <c r="BQ59" s="230">
        <v>53</v>
      </c>
      <c r="BR59" s="231"/>
      <c r="BS59" s="784"/>
      <c r="BT59" s="785"/>
      <c r="BU59" s="785"/>
      <c r="BV59" s="785"/>
      <c r="BW59" s="785"/>
      <c r="BX59" s="785"/>
      <c r="BY59" s="785"/>
      <c r="BZ59" s="785"/>
      <c r="CA59" s="785"/>
      <c r="CB59" s="785"/>
      <c r="CC59" s="785"/>
      <c r="CD59" s="785"/>
      <c r="CE59" s="785"/>
      <c r="CF59" s="785"/>
      <c r="CG59" s="786"/>
      <c r="CH59" s="787"/>
      <c r="CI59" s="788"/>
      <c r="CJ59" s="788"/>
      <c r="CK59" s="788"/>
      <c r="CL59" s="789"/>
      <c r="CM59" s="787"/>
      <c r="CN59" s="788"/>
      <c r="CO59" s="788"/>
      <c r="CP59" s="788"/>
      <c r="CQ59" s="789"/>
      <c r="CR59" s="787"/>
      <c r="CS59" s="788"/>
      <c r="CT59" s="788"/>
      <c r="CU59" s="788"/>
      <c r="CV59" s="789"/>
      <c r="CW59" s="787"/>
      <c r="CX59" s="788"/>
      <c r="CY59" s="788"/>
      <c r="CZ59" s="788"/>
      <c r="DA59" s="789"/>
      <c r="DB59" s="787"/>
      <c r="DC59" s="788"/>
      <c r="DD59" s="788"/>
      <c r="DE59" s="788"/>
      <c r="DF59" s="789"/>
      <c r="DG59" s="787"/>
      <c r="DH59" s="788"/>
      <c r="DI59" s="788"/>
      <c r="DJ59" s="788"/>
      <c r="DK59" s="789"/>
      <c r="DL59" s="787"/>
      <c r="DM59" s="788"/>
      <c r="DN59" s="788"/>
      <c r="DO59" s="788"/>
      <c r="DP59" s="789"/>
      <c r="DQ59" s="787"/>
      <c r="DR59" s="788"/>
      <c r="DS59" s="788"/>
      <c r="DT59" s="788"/>
      <c r="DU59" s="789"/>
      <c r="DV59" s="784"/>
      <c r="DW59" s="785"/>
      <c r="DX59" s="785"/>
      <c r="DY59" s="785"/>
      <c r="DZ59" s="802"/>
      <c r="EA59" s="221"/>
    </row>
    <row r="60" spans="1:131" ht="26.25" customHeight="1" x14ac:dyDescent="0.2">
      <c r="A60" s="230">
        <v>33</v>
      </c>
      <c r="B60" s="793"/>
      <c r="C60" s="794"/>
      <c r="D60" s="794"/>
      <c r="E60" s="794"/>
      <c r="F60" s="794"/>
      <c r="G60" s="794"/>
      <c r="H60" s="794"/>
      <c r="I60" s="794"/>
      <c r="J60" s="794"/>
      <c r="K60" s="794"/>
      <c r="L60" s="794"/>
      <c r="M60" s="794"/>
      <c r="N60" s="794"/>
      <c r="O60" s="794"/>
      <c r="P60" s="795"/>
      <c r="Q60" s="849"/>
      <c r="R60" s="850"/>
      <c r="S60" s="850"/>
      <c r="T60" s="850"/>
      <c r="U60" s="850"/>
      <c r="V60" s="850"/>
      <c r="W60" s="850"/>
      <c r="X60" s="850"/>
      <c r="Y60" s="850"/>
      <c r="Z60" s="850"/>
      <c r="AA60" s="850"/>
      <c r="AB60" s="850"/>
      <c r="AC60" s="850"/>
      <c r="AD60" s="850"/>
      <c r="AE60" s="851"/>
      <c r="AF60" s="799"/>
      <c r="AG60" s="800"/>
      <c r="AH60" s="800"/>
      <c r="AI60" s="800"/>
      <c r="AJ60" s="801"/>
      <c r="AK60" s="853"/>
      <c r="AL60" s="850"/>
      <c r="AM60" s="850"/>
      <c r="AN60" s="850"/>
      <c r="AO60" s="850"/>
      <c r="AP60" s="850"/>
      <c r="AQ60" s="850"/>
      <c r="AR60" s="850"/>
      <c r="AS60" s="850"/>
      <c r="AT60" s="850"/>
      <c r="AU60" s="850"/>
      <c r="AV60" s="850"/>
      <c r="AW60" s="850"/>
      <c r="AX60" s="850"/>
      <c r="AY60" s="850"/>
      <c r="AZ60" s="852"/>
      <c r="BA60" s="852"/>
      <c r="BB60" s="852"/>
      <c r="BC60" s="852"/>
      <c r="BD60" s="852"/>
      <c r="BE60" s="846"/>
      <c r="BF60" s="846"/>
      <c r="BG60" s="846"/>
      <c r="BH60" s="846"/>
      <c r="BI60" s="847"/>
      <c r="BJ60" s="223"/>
      <c r="BK60" s="223"/>
      <c r="BL60" s="223"/>
      <c r="BM60" s="223"/>
      <c r="BN60" s="223"/>
      <c r="BO60" s="233"/>
      <c r="BP60" s="233"/>
      <c r="BQ60" s="230">
        <v>54</v>
      </c>
      <c r="BR60" s="231"/>
      <c r="BS60" s="784"/>
      <c r="BT60" s="785"/>
      <c r="BU60" s="785"/>
      <c r="BV60" s="785"/>
      <c r="BW60" s="785"/>
      <c r="BX60" s="785"/>
      <c r="BY60" s="785"/>
      <c r="BZ60" s="785"/>
      <c r="CA60" s="785"/>
      <c r="CB60" s="785"/>
      <c r="CC60" s="785"/>
      <c r="CD60" s="785"/>
      <c r="CE60" s="785"/>
      <c r="CF60" s="785"/>
      <c r="CG60" s="786"/>
      <c r="CH60" s="787"/>
      <c r="CI60" s="788"/>
      <c r="CJ60" s="788"/>
      <c r="CK60" s="788"/>
      <c r="CL60" s="789"/>
      <c r="CM60" s="787"/>
      <c r="CN60" s="788"/>
      <c r="CO60" s="788"/>
      <c r="CP60" s="788"/>
      <c r="CQ60" s="789"/>
      <c r="CR60" s="787"/>
      <c r="CS60" s="788"/>
      <c r="CT60" s="788"/>
      <c r="CU60" s="788"/>
      <c r="CV60" s="789"/>
      <c r="CW60" s="787"/>
      <c r="CX60" s="788"/>
      <c r="CY60" s="788"/>
      <c r="CZ60" s="788"/>
      <c r="DA60" s="789"/>
      <c r="DB60" s="787"/>
      <c r="DC60" s="788"/>
      <c r="DD60" s="788"/>
      <c r="DE60" s="788"/>
      <c r="DF60" s="789"/>
      <c r="DG60" s="787"/>
      <c r="DH60" s="788"/>
      <c r="DI60" s="788"/>
      <c r="DJ60" s="788"/>
      <c r="DK60" s="789"/>
      <c r="DL60" s="787"/>
      <c r="DM60" s="788"/>
      <c r="DN60" s="788"/>
      <c r="DO60" s="788"/>
      <c r="DP60" s="789"/>
      <c r="DQ60" s="787"/>
      <c r="DR60" s="788"/>
      <c r="DS60" s="788"/>
      <c r="DT60" s="788"/>
      <c r="DU60" s="789"/>
      <c r="DV60" s="784"/>
      <c r="DW60" s="785"/>
      <c r="DX60" s="785"/>
      <c r="DY60" s="785"/>
      <c r="DZ60" s="802"/>
      <c r="EA60" s="221"/>
    </row>
    <row r="61" spans="1:131" ht="26.25" customHeight="1" thickBot="1" x14ac:dyDescent="0.25">
      <c r="A61" s="230">
        <v>34</v>
      </c>
      <c r="B61" s="793"/>
      <c r="C61" s="794"/>
      <c r="D61" s="794"/>
      <c r="E61" s="794"/>
      <c r="F61" s="794"/>
      <c r="G61" s="794"/>
      <c r="H61" s="794"/>
      <c r="I61" s="794"/>
      <c r="J61" s="794"/>
      <c r="K61" s="794"/>
      <c r="L61" s="794"/>
      <c r="M61" s="794"/>
      <c r="N61" s="794"/>
      <c r="O61" s="794"/>
      <c r="P61" s="795"/>
      <c r="Q61" s="849"/>
      <c r="R61" s="850"/>
      <c r="S61" s="850"/>
      <c r="T61" s="850"/>
      <c r="U61" s="850"/>
      <c r="V61" s="850"/>
      <c r="W61" s="850"/>
      <c r="X61" s="850"/>
      <c r="Y61" s="850"/>
      <c r="Z61" s="850"/>
      <c r="AA61" s="850"/>
      <c r="AB61" s="850"/>
      <c r="AC61" s="850"/>
      <c r="AD61" s="850"/>
      <c r="AE61" s="851"/>
      <c r="AF61" s="799"/>
      <c r="AG61" s="800"/>
      <c r="AH61" s="800"/>
      <c r="AI61" s="800"/>
      <c r="AJ61" s="801"/>
      <c r="AK61" s="853"/>
      <c r="AL61" s="850"/>
      <c r="AM61" s="850"/>
      <c r="AN61" s="850"/>
      <c r="AO61" s="850"/>
      <c r="AP61" s="850"/>
      <c r="AQ61" s="850"/>
      <c r="AR61" s="850"/>
      <c r="AS61" s="850"/>
      <c r="AT61" s="850"/>
      <c r="AU61" s="850"/>
      <c r="AV61" s="850"/>
      <c r="AW61" s="850"/>
      <c r="AX61" s="850"/>
      <c r="AY61" s="850"/>
      <c r="AZ61" s="852"/>
      <c r="BA61" s="852"/>
      <c r="BB61" s="852"/>
      <c r="BC61" s="852"/>
      <c r="BD61" s="852"/>
      <c r="BE61" s="846"/>
      <c r="BF61" s="846"/>
      <c r="BG61" s="846"/>
      <c r="BH61" s="846"/>
      <c r="BI61" s="847"/>
      <c r="BJ61" s="223"/>
      <c r="BK61" s="223"/>
      <c r="BL61" s="223"/>
      <c r="BM61" s="223"/>
      <c r="BN61" s="223"/>
      <c r="BO61" s="233"/>
      <c r="BP61" s="233"/>
      <c r="BQ61" s="230">
        <v>55</v>
      </c>
      <c r="BR61" s="231"/>
      <c r="BS61" s="784"/>
      <c r="BT61" s="785"/>
      <c r="BU61" s="785"/>
      <c r="BV61" s="785"/>
      <c r="BW61" s="785"/>
      <c r="BX61" s="785"/>
      <c r="BY61" s="785"/>
      <c r="BZ61" s="785"/>
      <c r="CA61" s="785"/>
      <c r="CB61" s="785"/>
      <c r="CC61" s="785"/>
      <c r="CD61" s="785"/>
      <c r="CE61" s="785"/>
      <c r="CF61" s="785"/>
      <c r="CG61" s="786"/>
      <c r="CH61" s="787"/>
      <c r="CI61" s="788"/>
      <c r="CJ61" s="788"/>
      <c r="CK61" s="788"/>
      <c r="CL61" s="789"/>
      <c r="CM61" s="787"/>
      <c r="CN61" s="788"/>
      <c r="CO61" s="788"/>
      <c r="CP61" s="788"/>
      <c r="CQ61" s="789"/>
      <c r="CR61" s="787"/>
      <c r="CS61" s="788"/>
      <c r="CT61" s="788"/>
      <c r="CU61" s="788"/>
      <c r="CV61" s="789"/>
      <c r="CW61" s="787"/>
      <c r="CX61" s="788"/>
      <c r="CY61" s="788"/>
      <c r="CZ61" s="788"/>
      <c r="DA61" s="789"/>
      <c r="DB61" s="787"/>
      <c r="DC61" s="788"/>
      <c r="DD61" s="788"/>
      <c r="DE61" s="788"/>
      <c r="DF61" s="789"/>
      <c r="DG61" s="787"/>
      <c r="DH61" s="788"/>
      <c r="DI61" s="788"/>
      <c r="DJ61" s="788"/>
      <c r="DK61" s="789"/>
      <c r="DL61" s="787"/>
      <c r="DM61" s="788"/>
      <c r="DN61" s="788"/>
      <c r="DO61" s="788"/>
      <c r="DP61" s="789"/>
      <c r="DQ61" s="787"/>
      <c r="DR61" s="788"/>
      <c r="DS61" s="788"/>
      <c r="DT61" s="788"/>
      <c r="DU61" s="789"/>
      <c r="DV61" s="784"/>
      <c r="DW61" s="785"/>
      <c r="DX61" s="785"/>
      <c r="DY61" s="785"/>
      <c r="DZ61" s="802"/>
      <c r="EA61" s="221"/>
    </row>
    <row r="62" spans="1:131" ht="26.25" customHeight="1" x14ac:dyDescent="0.2">
      <c r="A62" s="230">
        <v>35</v>
      </c>
      <c r="B62" s="793"/>
      <c r="C62" s="794"/>
      <c r="D62" s="794"/>
      <c r="E62" s="794"/>
      <c r="F62" s="794"/>
      <c r="G62" s="794"/>
      <c r="H62" s="794"/>
      <c r="I62" s="794"/>
      <c r="J62" s="794"/>
      <c r="K62" s="794"/>
      <c r="L62" s="794"/>
      <c r="M62" s="794"/>
      <c r="N62" s="794"/>
      <c r="O62" s="794"/>
      <c r="P62" s="795"/>
      <c r="Q62" s="849"/>
      <c r="R62" s="850"/>
      <c r="S62" s="850"/>
      <c r="T62" s="850"/>
      <c r="U62" s="850"/>
      <c r="V62" s="850"/>
      <c r="W62" s="850"/>
      <c r="X62" s="850"/>
      <c r="Y62" s="850"/>
      <c r="Z62" s="850"/>
      <c r="AA62" s="850"/>
      <c r="AB62" s="850"/>
      <c r="AC62" s="850"/>
      <c r="AD62" s="850"/>
      <c r="AE62" s="851"/>
      <c r="AF62" s="799"/>
      <c r="AG62" s="800"/>
      <c r="AH62" s="800"/>
      <c r="AI62" s="800"/>
      <c r="AJ62" s="801"/>
      <c r="AK62" s="853"/>
      <c r="AL62" s="850"/>
      <c r="AM62" s="850"/>
      <c r="AN62" s="850"/>
      <c r="AO62" s="850"/>
      <c r="AP62" s="850"/>
      <c r="AQ62" s="850"/>
      <c r="AR62" s="850"/>
      <c r="AS62" s="850"/>
      <c r="AT62" s="850"/>
      <c r="AU62" s="850"/>
      <c r="AV62" s="850"/>
      <c r="AW62" s="850"/>
      <c r="AX62" s="850"/>
      <c r="AY62" s="850"/>
      <c r="AZ62" s="852"/>
      <c r="BA62" s="852"/>
      <c r="BB62" s="852"/>
      <c r="BC62" s="852"/>
      <c r="BD62" s="852"/>
      <c r="BE62" s="846"/>
      <c r="BF62" s="846"/>
      <c r="BG62" s="846"/>
      <c r="BH62" s="846"/>
      <c r="BI62" s="847"/>
      <c r="BJ62" s="861" t="s">
        <v>409</v>
      </c>
      <c r="BK62" s="820"/>
      <c r="BL62" s="820"/>
      <c r="BM62" s="820"/>
      <c r="BN62" s="821"/>
      <c r="BO62" s="233"/>
      <c r="BP62" s="233"/>
      <c r="BQ62" s="230">
        <v>56</v>
      </c>
      <c r="BR62" s="231"/>
      <c r="BS62" s="784"/>
      <c r="BT62" s="785"/>
      <c r="BU62" s="785"/>
      <c r="BV62" s="785"/>
      <c r="BW62" s="785"/>
      <c r="BX62" s="785"/>
      <c r="BY62" s="785"/>
      <c r="BZ62" s="785"/>
      <c r="CA62" s="785"/>
      <c r="CB62" s="785"/>
      <c r="CC62" s="785"/>
      <c r="CD62" s="785"/>
      <c r="CE62" s="785"/>
      <c r="CF62" s="785"/>
      <c r="CG62" s="786"/>
      <c r="CH62" s="787"/>
      <c r="CI62" s="788"/>
      <c r="CJ62" s="788"/>
      <c r="CK62" s="788"/>
      <c r="CL62" s="789"/>
      <c r="CM62" s="787"/>
      <c r="CN62" s="788"/>
      <c r="CO62" s="788"/>
      <c r="CP62" s="788"/>
      <c r="CQ62" s="789"/>
      <c r="CR62" s="787"/>
      <c r="CS62" s="788"/>
      <c r="CT62" s="788"/>
      <c r="CU62" s="788"/>
      <c r="CV62" s="789"/>
      <c r="CW62" s="787"/>
      <c r="CX62" s="788"/>
      <c r="CY62" s="788"/>
      <c r="CZ62" s="788"/>
      <c r="DA62" s="789"/>
      <c r="DB62" s="787"/>
      <c r="DC62" s="788"/>
      <c r="DD62" s="788"/>
      <c r="DE62" s="788"/>
      <c r="DF62" s="789"/>
      <c r="DG62" s="787"/>
      <c r="DH62" s="788"/>
      <c r="DI62" s="788"/>
      <c r="DJ62" s="788"/>
      <c r="DK62" s="789"/>
      <c r="DL62" s="787"/>
      <c r="DM62" s="788"/>
      <c r="DN62" s="788"/>
      <c r="DO62" s="788"/>
      <c r="DP62" s="789"/>
      <c r="DQ62" s="787"/>
      <c r="DR62" s="788"/>
      <c r="DS62" s="788"/>
      <c r="DT62" s="788"/>
      <c r="DU62" s="789"/>
      <c r="DV62" s="784"/>
      <c r="DW62" s="785"/>
      <c r="DX62" s="785"/>
      <c r="DY62" s="785"/>
      <c r="DZ62" s="802"/>
      <c r="EA62" s="221"/>
    </row>
    <row r="63" spans="1:131" ht="26.25" customHeight="1" thickBot="1" x14ac:dyDescent="0.25">
      <c r="A63" s="232" t="s">
        <v>389</v>
      </c>
      <c r="B63" s="803" t="s">
        <v>410</v>
      </c>
      <c r="C63" s="804"/>
      <c r="D63" s="804"/>
      <c r="E63" s="804"/>
      <c r="F63" s="804"/>
      <c r="G63" s="804"/>
      <c r="H63" s="804"/>
      <c r="I63" s="804"/>
      <c r="J63" s="804"/>
      <c r="K63" s="804"/>
      <c r="L63" s="804"/>
      <c r="M63" s="804"/>
      <c r="N63" s="804"/>
      <c r="O63" s="804"/>
      <c r="P63" s="805"/>
      <c r="Q63" s="854"/>
      <c r="R63" s="855"/>
      <c r="S63" s="855"/>
      <c r="T63" s="855"/>
      <c r="U63" s="855"/>
      <c r="V63" s="855"/>
      <c r="W63" s="855"/>
      <c r="X63" s="855"/>
      <c r="Y63" s="855"/>
      <c r="Z63" s="855"/>
      <c r="AA63" s="855"/>
      <c r="AB63" s="855"/>
      <c r="AC63" s="855"/>
      <c r="AD63" s="855"/>
      <c r="AE63" s="856"/>
      <c r="AF63" s="857">
        <v>8341</v>
      </c>
      <c r="AG63" s="858"/>
      <c r="AH63" s="858"/>
      <c r="AI63" s="858"/>
      <c r="AJ63" s="859"/>
      <c r="AK63" s="860"/>
      <c r="AL63" s="855"/>
      <c r="AM63" s="855"/>
      <c r="AN63" s="855"/>
      <c r="AO63" s="855"/>
      <c r="AP63" s="858">
        <f>SUM(AP31:AT32)</f>
        <v>52944</v>
      </c>
      <c r="AQ63" s="858"/>
      <c r="AR63" s="858"/>
      <c r="AS63" s="858"/>
      <c r="AT63" s="858"/>
      <c r="AU63" s="858" t="s">
        <v>571</v>
      </c>
      <c r="AV63" s="858"/>
      <c r="AW63" s="858"/>
      <c r="AX63" s="858"/>
      <c r="AY63" s="858"/>
      <c r="AZ63" s="862"/>
      <c r="BA63" s="862"/>
      <c r="BB63" s="862"/>
      <c r="BC63" s="862"/>
      <c r="BD63" s="862"/>
      <c r="BE63" s="863"/>
      <c r="BF63" s="863"/>
      <c r="BG63" s="863"/>
      <c r="BH63" s="863"/>
      <c r="BI63" s="864"/>
      <c r="BJ63" s="865" t="s">
        <v>391</v>
      </c>
      <c r="BK63" s="866"/>
      <c r="BL63" s="866"/>
      <c r="BM63" s="866"/>
      <c r="BN63" s="867"/>
      <c r="BO63" s="233"/>
      <c r="BP63" s="233"/>
      <c r="BQ63" s="230">
        <v>57</v>
      </c>
      <c r="BR63" s="231"/>
      <c r="BS63" s="784"/>
      <c r="BT63" s="785"/>
      <c r="BU63" s="785"/>
      <c r="BV63" s="785"/>
      <c r="BW63" s="785"/>
      <c r="BX63" s="785"/>
      <c r="BY63" s="785"/>
      <c r="BZ63" s="785"/>
      <c r="CA63" s="785"/>
      <c r="CB63" s="785"/>
      <c r="CC63" s="785"/>
      <c r="CD63" s="785"/>
      <c r="CE63" s="785"/>
      <c r="CF63" s="785"/>
      <c r="CG63" s="786"/>
      <c r="CH63" s="787"/>
      <c r="CI63" s="788"/>
      <c r="CJ63" s="788"/>
      <c r="CK63" s="788"/>
      <c r="CL63" s="789"/>
      <c r="CM63" s="787"/>
      <c r="CN63" s="788"/>
      <c r="CO63" s="788"/>
      <c r="CP63" s="788"/>
      <c r="CQ63" s="789"/>
      <c r="CR63" s="787"/>
      <c r="CS63" s="788"/>
      <c r="CT63" s="788"/>
      <c r="CU63" s="788"/>
      <c r="CV63" s="789"/>
      <c r="CW63" s="787"/>
      <c r="CX63" s="788"/>
      <c r="CY63" s="788"/>
      <c r="CZ63" s="788"/>
      <c r="DA63" s="789"/>
      <c r="DB63" s="787"/>
      <c r="DC63" s="788"/>
      <c r="DD63" s="788"/>
      <c r="DE63" s="788"/>
      <c r="DF63" s="789"/>
      <c r="DG63" s="787"/>
      <c r="DH63" s="788"/>
      <c r="DI63" s="788"/>
      <c r="DJ63" s="788"/>
      <c r="DK63" s="789"/>
      <c r="DL63" s="787"/>
      <c r="DM63" s="788"/>
      <c r="DN63" s="788"/>
      <c r="DO63" s="788"/>
      <c r="DP63" s="789"/>
      <c r="DQ63" s="787"/>
      <c r="DR63" s="788"/>
      <c r="DS63" s="788"/>
      <c r="DT63" s="788"/>
      <c r="DU63" s="789"/>
      <c r="DV63" s="784"/>
      <c r="DW63" s="785"/>
      <c r="DX63" s="785"/>
      <c r="DY63" s="785"/>
      <c r="DZ63" s="802"/>
      <c r="EA63" s="221"/>
    </row>
    <row r="64" spans="1:131" ht="26.25" customHeight="1" x14ac:dyDescent="0.2">
      <c r="A64" s="233"/>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0">
        <v>58</v>
      </c>
      <c r="BR64" s="231"/>
      <c r="BS64" s="784"/>
      <c r="BT64" s="785"/>
      <c r="BU64" s="785"/>
      <c r="BV64" s="785"/>
      <c r="BW64" s="785"/>
      <c r="BX64" s="785"/>
      <c r="BY64" s="785"/>
      <c r="BZ64" s="785"/>
      <c r="CA64" s="785"/>
      <c r="CB64" s="785"/>
      <c r="CC64" s="785"/>
      <c r="CD64" s="785"/>
      <c r="CE64" s="785"/>
      <c r="CF64" s="785"/>
      <c r="CG64" s="786"/>
      <c r="CH64" s="787"/>
      <c r="CI64" s="788"/>
      <c r="CJ64" s="788"/>
      <c r="CK64" s="788"/>
      <c r="CL64" s="789"/>
      <c r="CM64" s="787"/>
      <c r="CN64" s="788"/>
      <c r="CO64" s="788"/>
      <c r="CP64" s="788"/>
      <c r="CQ64" s="789"/>
      <c r="CR64" s="787"/>
      <c r="CS64" s="788"/>
      <c r="CT64" s="788"/>
      <c r="CU64" s="788"/>
      <c r="CV64" s="789"/>
      <c r="CW64" s="787"/>
      <c r="CX64" s="788"/>
      <c r="CY64" s="788"/>
      <c r="CZ64" s="788"/>
      <c r="DA64" s="789"/>
      <c r="DB64" s="787"/>
      <c r="DC64" s="788"/>
      <c r="DD64" s="788"/>
      <c r="DE64" s="788"/>
      <c r="DF64" s="789"/>
      <c r="DG64" s="787"/>
      <c r="DH64" s="788"/>
      <c r="DI64" s="788"/>
      <c r="DJ64" s="788"/>
      <c r="DK64" s="789"/>
      <c r="DL64" s="787"/>
      <c r="DM64" s="788"/>
      <c r="DN64" s="788"/>
      <c r="DO64" s="788"/>
      <c r="DP64" s="789"/>
      <c r="DQ64" s="787"/>
      <c r="DR64" s="788"/>
      <c r="DS64" s="788"/>
      <c r="DT64" s="788"/>
      <c r="DU64" s="789"/>
      <c r="DV64" s="784"/>
      <c r="DW64" s="785"/>
      <c r="DX64" s="785"/>
      <c r="DY64" s="785"/>
      <c r="DZ64" s="802"/>
      <c r="EA64" s="221"/>
    </row>
    <row r="65" spans="1:131" ht="26.25" customHeight="1" thickBot="1" x14ac:dyDescent="0.25">
      <c r="A65" s="223" t="s">
        <v>411</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3"/>
      <c r="BF65" s="233"/>
      <c r="BG65" s="233"/>
      <c r="BH65" s="233"/>
      <c r="BI65" s="233"/>
      <c r="BJ65" s="233"/>
      <c r="BK65" s="233"/>
      <c r="BL65" s="233"/>
      <c r="BM65" s="233"/>
      <c r="BN65" s="233"/>
      <c r="BO65" s="233"/>
      <c r="BP65" s="233"/>
      <c r="BQ65" s="230">
        <v>59</v>
      </c>
      <c r="BR65" s="231"/>
      <c r="BS65" s="784"/>
      <c r="BT65" s="785"/>
      <c r="BU65" s="785"/>
      <c r="BV65" s="785"/>
      <c r="BW65" s="785"/>
      <c r="BX65" s="785"/>
      <c r="BY65" s="785"/>
      <c r="BZ65" s="785"/>
      <c r="CA65" s="785"/>
      <c r="CB65" s="785"/>
      <c r="CC65" s="785"/>
      <c r="CD65" s="785"/>
      <c r="CE65" s="785"/>
      <c r="CF65" s="785"/>
      <c r="CG65" s="786"/>
      <c r="CH65" s="787"/>
      <c r="CI65" s="788"/>
      <c r="CJ65" s="788"/>
      <c r="CK65" s="788"/>
      <c r="CL65" s="789"/>
      <c r="CM65" s="787"/>
      <c r="CN65" s="788"/>
      <c r="CO65" s="788"/>
      <c r="CP65" s="788"/>
      <c r="CQ65" s="789"/>
      <c r="CR65" s="787"/>
      <c r="CS65" s="788"/>
      <c r="CT65" s="788"/>
      <c r="CU65" s="788"/>
      <c r="CV65" s="789"/>
      <c r="CW65" s="787"/>
      <c r="CX65" s="788"/>
      <c r="CY65" s="788"/>
      <c r="CZ65" s="788"/>
      <c r="DA65" s="789"/>
      <c r="DB65" s="787"/>
      <c r="DC65" s="788"/>
      <c r="DD65" s="788"/>
      <c r="DE65" s="788"/>
      <c r="DF65" s="789"/>
      <c r="DG65" s="787"/>
      <c r="DH65" s="788"/>
      <c r="DI65" s="788"/>
      <c r="DJ65" s="788"/>
      <c r="DK65" s="789"/>
      <c r="DL65" s="787"/>
      <c r="DM65" s="788"/>
      <c r="DN65" s="788"/>
      <c r="DO65" s="788"/>
      <c r="DP65" s="789"/>
      <c r="DQ65" s="787"/>
      <c r="DR65" s="788"/>
      <c r="DS65" s="788"/>
      <c r="DT65" s="788"/>
      <c r="DU65" s="789"/>
      <c r="DV65" s="784"/>
      <c r="DW65" s="785"/>
      <c r="DX65" s="785"/>
      <c r="DY65" s="785"/>
      <c r="DZ65" s="802"/>
      <c r="EA65" s="221"/>
    </row>
    <row r="66" spans="1:131" ht="26.25" customHeight="1" x14ac:dyDescent="0.2">
      <c r="A66" s="736" t="s">
        <v>412</v>
      </c>
      <c r="B66" s="737"/>
      <c r="C66" s="737"/>
      <c r="D66" s="737"/>
      <c r="E66" s="737"/>
      <c r="F66" s="737"/>
      <c r="G66" s="737"/>
      <c r="H66" s="737"/>
      <c r="I66" s="737"/>
      <c r="J66" s="737"/>
      <c r="K66" s="737"/>
      <c r="L66" s="737"/>
      <c r="M66" s="737"/>
      <c r="N66" s="737"/>
      <c r="O66" s="737"/>
      <c r="P66" s="738"/>
      <c r="Q66" s="742" t="s">
        <v>394</v>
      </c>
      <c r="R66" s="743"/>
      <c r="S66" s="743"/>
      <c r="T66" s="743"/>
      <c r="U66" s="744"/>
      <c r="V66" s="742" t="s">
        <v>413</v>
      </c>
      <c r="W66" s="743"/>
      <c r="X66" s="743"/>
      <c r="Y66" s="743"/>
      <c r="Z66" s="744"/>
      <c r="AA66" s="742" t="s">
        <v>396</v>
      </c>
      <c r="AB66" s="743"/>
      <c r="AC66" s="743"/>
      <c r="AD66" s="743"/>
      <c r="AE66" s="744"/>
      <c r="AF66" s="868" t="s">
        <v>397</v>
      </c>
      <c r="AG66" s="829"/>
      <c r="AH66" s="829"/>
      <c r="AI66" s="829"/>
      <c r="AJ66" s="869"/>
      <c r="AK66" s="742" t="s">
        <v>398</v>
      </c>
      <c r="AL66" s="737"/>
      <c r="AM66" s="737"/>
      <c r="AN66" s="737"/>
      <c r="AO66" s="738"/>
      <c r="AP66" s="742" t="s">
        <v>414</v>
      </c>
      <c r="AQ66" s="743"/>
      <c r="AR66" s="743"/>
      <c r="AS66" s="743"/>
      <c r="AT66" s="744"/>
      <c r="AU66" s="742" t="s">
        <v>415</v>
      </c>
      <c r="AV66" s="743"/>
      <c r="AW66" s="743"/>
      <c r="AX66" s="743"/>
      <c r="AY66" s="744"/>
      <c r="AZ66" s="742" t="s">
        <v>376</v>
      </c>
      <c r="BA66" s="743"/>
      <c r="BB66" s="743"/>
      <c r="BC66" s="743"/>
      <c r="BD66" s="749"/>
      <c r="BE66" s="233"/>
      <c r="BF66" s="233"/>
      <c r="BG66" s="233"/>
      <c r="BH66" s="233"/>
      <c r="BI66" s="233"/>
      <c r="BJ66" s="233"/>
      <c r="BK66" s="233"/>
      <c r="BL66" s="233"/>
      <c r="BM66" s="233"/>
      <c r="BN66" s="233"/>
      <c r="BO66" s="233"/>
      <c r="BP66" s="233"/>
      <c r="BQ66" s="230">
        <v>60</v>
      </c>
      <c r="BR66" s="235"/>
      <c r="BS66" s="873"/>
      <c r="BT66" s="874"/>
      <c r="BU66" s="874"/>
      <c r="BV66" s="874"/>
      <c r="BW66" s="874"/>
      <c r="BX66" s="874"/>
      <c r="BY66" s="874"/>
      <c r="BZ66" s="874"/>
      <c r="CA66" s="874"/>
      <c r="CB66" s="874"/>
      <c r="CC66" s="874"/>
      <c r="CD66" s="874"/>
      <c r="CE66" s="874"/>
      <c r="CF66" s="874"/>
      <c r="CG66" s="879"/>
      <c r="CH66" s="876"/>
      <c r="CI66" s="877"/>
      <c r="CJ66" s="877"/>
      <c r="CK66" s="877"/>
      <c r="CL66" s="878"/>
      <c r="CM66" s="876"/>
      <c r="CN66" s="877"/>
      <c r="CO66" s="877"/>
      <c r="CP66" s="877"/>
      <c r="CQ66" s="878"/>
      <c r="CR66" s="876"/>
      <c r="CS66" s="877"/>
      <c r="CT66" s="877"/>
      <c r="CU66" s="877"/>
      <c r="CV66" s="878"/>
      <c r="CW66" s="876"/>
      <c r="CX66" s="877"/>
      <c r="CY66" s="877"/>
      <c r="CZ66" s="877"/>
      <c r="DA66" s="878"/>
      <c r="DB66" s="876"/>
      <c r="DC66" s="877"/>
      <c r="DD66" s="877"/>
      <c r="DE66" s="877"/>
      <c r="DF66" s="878"/>
      <c r="DG66" s="876"/>
      <c r="DH66" s="877"/>
      <c r="DI66" s="877"/>
      <c r="DJ66" s="877"/>
      <c r="DK66" s="878"/>
      <c r="DL66" s="876"/>
      <c r="DM66" s="877"/>
      <c r="DN66" s="877"/>
      <c r="DO66" s="877"/>
      <c r="DP66" s="878"/>
      <c r="DQ66" s="876"/>
      <c r="DR66" s="877"/>
      <c r="DS66" s="877"/>
      <c r="DT66" s="877"/>
      <c r="DU66" s="878"/>
      <c r="DV66" s="873"/>
      <c r="DW66" s="874"/>
      <c r="DX66" s="874"/>
      <c r="DY66" s="874"/>
      <c r="DZ66" s="875"/>
      <c r="EA66" s="221"/>
    </row>
    <row r="67" spans="1:131" ht="26.25" customHeight="1" thickBot="1" x14ac:dyDescent="0.25">
      <c r="A67" s="739"/>
      <c r="B67" s="740"/>
      <c r="C67" s="740"/>
      <c r="D67" s="740"/>
      <c r="E67" s="740"/>
      <c r="F67" s="740"/>
      <c r="G67" s="740"/>
      <c r="H67" s="740"/>
      <c r="I67" s="740"/>
      <c r="J67" s="740"/>
      <c r="K67" s="740"/>
      <c r="L67" s="740"/>
      <c r="M67" s="740"/>
      <c r="N67" s="740"/>
      <c r="O67" s="740"/>
      <c r="P67" s="741"/>
      <c r="Q67" s="745"/>
      <c r="R67" s="746"/>
      <c r="S67" s="746"/>
      <c r="T67" s="746"/>
      <c r="U67" s="747"/>
      <c r="V67" s="745"/>
      <c r="W67" s="746"/>
      <c r="X67" s="746"/>
      <c r="Y67" s="746"/>
      <c r="Z67" s="747"/>
      <c r="AA67" s="745"/>
      <c r="AB67" s="746"/>
      <c r="AC67" s="746"/>
      <c r="AD67" s="746"/>
      <c r="AE67" s="747"/>
      <c r="AF67" s="870"/>
      <c r="AG67" s="832"/>
      <c r="AH67" s="832"/>
      <c r="AI67" s="832"/>
      <c r="AJ67" s="871"/>
      <c r="AK67" s="872"/>
      <c r="AL67" s="740"/>
      <c r="AM67" s="740"/>
      <c r="AN67" s="740"/>
      <c r="AO67" s="741"/>
      <c r="AP67" s="745"/>
      <c r="AQ67" s="746"/>
      <c r="AR67" s="746"/>
      <c r="AS67" s="746"/>
      <c r="AT67" s="747"/>
      <c r="AU67" s="745"/>
      <c r="AV67" s="746"/>
      <c r="AW67" s="746"/>
      <c r="AX67" s="746"/>
      <c r="AY67" s="747"/>
      <c r="AZ67" s="745"/>
      <c r="BA67" s="746"/>
      <c r="BB67" s="746"/>
      <c r="BC67" s="746"/>
      <c r="BD67" s="751"/>
      <c r="BE67" s="233"/>
      <c r="BF67" s="233"/>
      <c r="BG67" s="233"/>
      <c r="BH67" s="233"/>
      <c r="BI67" s="233"/>
      <c r="BJ67" s="233"/>
      <c r="BK67" s="233"/>
      <c r="BL67" s="233"/>
      <c r="BM67" s="233"/>
      <c r="BN67" s="233"/>
      <c r="BO67" s="233"/>
      <c r="BP67" s="233"/>
      <c r="BQ67" s="230">
        <v>61</v>
      </c>
      <c r="BR67" s="235"/>
      <c r="BS67" s="873"/>
      <c r="BT67" s="874"/>
      <c r="BU67" s="874"/>
      <c r="BV67" s="874"/>
      <c r="BW67" s="874"/>
      <c r="BX67" s="874"/>
      <c r="BY67" s="874"/>
      <c r="BZ67" s="874"/>
      <c r="CA67" s="874"/>
      <c r="CB67" s="874"/>
      <c r="CC67" s="874"/>
      <c r="CD67" s="874"/>
      <c r="CE67" s="874"/>
      <c r="CF67" s="874"/>
      <c r="CG67" s="879"/>
      <c r="CH67" s="876"/>
      <c r="CI67" s="877"/>
      <c r="CJ67" s="877"/>
      <c r="CK67" s="877"/>
      <c r="CL67" s="878"/>
      <c r="CM67" s="876"/>
      <c r="CN67" s="877"/>
      <c r="CO67" s="877"/>
      <c r="CP67" s="877"/>
      <c r="CQ67" s="878"/>
      <c r="CR67" s="876"/>
      <c r="CS67" s="877"/>
      <c r="CT67" s="877"/>
      <c r="CU67" s="877"/>
      <c r="CV67" s="878"/>
      <c r="CW67" s="876"/>
      <c r="CX67" s="877"/>
      <c r="CY67" s="877"/>
      <c r="CZ67" s="877"/>
      <c r="DA67" s="878"/>
      <c r="DB67" s="876"/>
      <c r="DC67" s="877"/>
      <c r="DD67" s="877"/>
      <c r="DE67" s="877"/>
      <c r="DF67" s="878"/>
      <c r="DG67" s="876"/>
      <c r="DH67" s="877"/>
      <c r="DI67" s="877"/>
      <c r="DJ67" s="877"/>
      <c r="DK67" s="878"/>
      <c r="DL67" s="876"/>
      <c r="DM67" s="877"/>
      <c r="DN67" s="877"/>
      <c r="DO67" s="877"/>
      <c r="DP67" s="878"/>
      <c r="DQ67" s="876"/>
      <c r="DR67" s="877"/>
      <c r="DS67" s="877"/>
      <c r="DT67" s="877"/>
      <c r="DU67" s="878"/>
      <c r="DV67" s="873"/>
      <c r="DW67" s="874"/>
      <c r="DX67" s="874"/>
      <c r="DY67" s="874"/>
      <c r="DZ67" s="875"/>
      <c r="EA67" s="221"/>
    </row>
    <row r="68" spans="1:131" ht="26.25" customHeight="1" thickTop="1" x14ac:dyDescent="0.2">
      <c r="A68" s="228">
        <v>1</v>
      </c>
      <c r="B68" s="883" t="s">
        <v>572</v>
      </c>
      <c r="C68" s="884"/>
      <c r="D68" s="884"/>
      <c r="E68" s="884"/>
      <c r="F68" s="884"/>
      <c r="G68" s="884"/>
      <c r="H68" s="884"/>
      <c r="I68" s="884"/>
      <c r="J68" s="884"/>
      <c r="K68" s="884"/>
      <c r="L68" s="884"/>
      <c r="M68" s="884"/>
      <c r="N68" s="884"/>
      <c r="O68" s="884"/>
      <c r="P68" s="885"/>
      <c r="Q68" s="886">
        <v>6282</v>
      </c>
      <c r="R68" s="880">
        <v>6933</v>
      </c>
      <c r="S68" s="880">
        <v>6933</v>
      </c>
      <c r="T68" s="880">
        <v>6933</v>
      </c>
      <c r="U68" s="880">
        <v>6933</v>
      </c>
      <c r="V68" s="880">
        <v>6206</v>
      </c>
      <c r="W68" s="880">
        <v>6850</v>
      </c>
      <c r="X68" s="880">
        <v>6850</v>
      </c>
      <c r="Y68" s="880">
        <v>6850</v>
      </c>
      <c r="Z68" s="880">
        <v>6850</v>
      </c>
      <c r="AA68" s="880">
        <v>76</v>
      </c>
      <c r="AB68" s="880">
        <v>82</v>
      </c>
      <c r="AC68" s="880">
        <v>82</v>
      </c>
      <c r="AD68" s="880">
        <v>82</v>
      </c>
      <c r="AE68" s="880">
        <v>82</v>
      </c>
      <c r="AF68" s="880">
        <v>76</v>
      </c>
      <c r="AG68" s="880"/>
      <c r="AH68" s="880"/>
      <c r="AI68" s="880"/>
      <c r="AJ68" s="880"/>
      <c r="AK68" s="880">
        <v>1908</v>
      </c>
      <c r="AL68" s="880">
        <v>2485</v>
      </c>
      <c r="AM68" s="880">
        <v>2485</v>
      </c>
      <c r="AN68" s="880">
        <v>2485</v>
      </c>
      <c r="AO68" s="880">
        <v>2485</v>
      </c>
      <c r="AP68" s="880" t="s">
        <v>509</v>
      </c>
      <c r="AQ68" s="880"/>
      <c r="AR68" s="880"/>
      <c r="AS68" s="880"/>
      <c r="AT68" s="880"/>
      <c r="AU68" s="880" t="s">
        <v>509</v>
      </c>
      <c r="AV68" s="880"/>
      <c r="AW68" s="880"/>
      <c r="AX68" s="880"/>
      <c r="AY68" s="880"/>
      <c r="AZ68" s="881"/>
      <c r="BA68" s="881"/>
      <c r="BB68" s="881"/>
      <c r="BC68" s="881"/>
      <c r="BD68" s="882"/>
      <c r="BE68" s="233"/>
      <c r="BF68" s="233"/>
      <c r="BG68" s="233"/>
      <c r="BH68" s="233"/>
      <c r="BI68" s="233"/>
      <c r="BJ68" s="233"/>
      <c r="BK68" s="233"/>
      <c r="BL68" s="233"/>
      <c r="BM68" s="233"/>
      <c r="BN68" s="233"/>
      <c r="BO68" s="233"/>
      <c r="BP68" s="233"/>
      <c r="BQ68" s="230">
        <v>62</v>
      </c>
      <c r="BR68" s="235"/>
      <c r="BS68" s="873"/>
      <c r="BT68" s="874"/>
      <c r="BU68" s="874"/>
      <c r="BV68" s="874"/>
      <c r="BW68" s="874"/>
      <c r="BX68" s="874"/>
      <c r="BY68" s="874"/>
      <c r="BZ68" s="874"/>
      <c r="CA68" s="874"/>
      <c r="CB68" s="874"/>
      <c r="CC68" s="874"/>
      <c r="CD68" s="874"/>
      <c r="CE68" s="874"/>
      <c r="CF68" s="874"/>
      <c r="CG68" s="879"/>
      <c r="CH68" s="876"/>
      <c r="CI68" s="877"/>
      <c r="CJ68" s="877"/>
      <c r="CK68" s="877"/>
      <c r="CL68" s="878"/>
      <c r="CM68" s="876"/>
      <c r="CN68" s="877"/>
      <c r="CO68" s="877"/>
      <c r="CP68" s="877"/>
      <c r="CQ68" s="878"/>
      <c r="CR68" s="876"/>
      <c r="CS68" s="877"/>
      <c r="CT68" s="877"/>
      <c r="CU68" s="877"/>
      <c r="CV68" s="878"/>
      <c r="CW68" s="876"/>
      <c r="CX68" s="877"/>
      <c r="CY68" s="877"/>
      <c r="CZ68" s="877"/>
      <c r="DA68" s="878"/>
      <c r="DB68" s="876"/>
      <c r="DC68" s="877"/>
      <c r="DD68" s="877"/>
      <c r="DE68" s="877"/>
      <c r="DF68" s="878"/>
      <c r="DG68" s="876"/>
      <c r="DH68" s="877"/>
      <c r="DI68" s="877"/>
      <c r="DJ68" s="877"/>
      <c r="DK68" s="878"/>
      <c r="DL68" s="876"/>
      <c r="DM68" s="877"/>
      <c r="DN68" s="877"/>
      <c r="DO68" s="877"/>
      <c r="DP68" s="878"/>
      <c r="DQ68" s="876"/>
      <c r="DR68" s="877"/>
      <c r="DS68" s="877"/>
      <c r="DT68" s="877"/>
      <c r="DU68" s="878"/>
      <c r="DV68" s="873"/>
      <c r="DW68" s="874"/>
      <c r="DX68" s="874"/>
      <c r="DY68" s="874"/>
      <c r="DZ68" s="875"/>
      <c r="EA68" s="221"/>
    </row>
    <row r="69" spans="1:131" ht="26.25" customHeight="1" x14ac:dyDescent="0.2">
      <c r="A69" s="230">
        <v>2</v>
      </c>
      <c r="B69" s="887" t="s">
        <v>573</v>
      </c>
      <c r="C69" s="888"/>
      <c r="D69" s="888"/>
      <c r="E69" s="888"/>
      <c r="F69" s="888"/>
      <c r="G69" s="888"/>
      <c r="H69" s="888"/>
      <c r="I69" s="888"/>
      <c r="J69" s="888"/>
      <c r="K69" s="888"/>
      <c r="L69" s="888"/>
      <c r="M69" s="888"/>
      <c r="N69" s="888"/>
      <c r="O69" s="888"/>
      <c r="P69" s="889"/>
      <c r="Q69" s="890">
        <v>1478091</v>
      </c>
      <c r="R69" s="844">
        <v>1385861</v>
      </c>
      <c r="S69" s="844">
        <v>1385861</v>
      </c>
      <c r="T69" s="844">
        <v>1385861</v>
      </c>
      <c r="U69" s="844">
        <v>1385861</v>
      </c>
      <c r="V69" s="844">
        <v>1440066</v>
      </c>
      <c r="W69" s="844">
        <v>1346246</v>
      </c>
      <c r="X69" s="844">
        <v>1346246</v>
      </c>
      <c r="Y69" s="844">
        <v>1346246</v>
      </c>
      <c r="Z69" s="844">
        <v>1346246</v>
      </c>
      <c r="AA69" s="844">
        <v>38025</v>
      </c>
      <c r="AB69" s="844">
        <v>39615</v>
      </c>
      <c r="AC69" s="844">
        <v>39615</v>
      </c>
      <c r="AD69" s="844">
        <v>39615</v>
      </c>
      <c r="AE69" s="844">
        <v>39615</v>
      </c>
      <c r="AF69" s="844">
        <v>38025</v>
      </c>
      <c r="AG69" s="844"/>
      <c r="AH69" s="844"/>
      <c r="AI69" s="844"/>
      <c r="AJ69" s="844"/>
      <c r="AK69" s="844">
        <v>17867</v>
      </c>
      <c r="AL69" s="844">
        <v>13582</v>
      </c>
      <c r="AM69" s="844">
        <v>13582</v>
      </c>
      <c r="AN69" s="844">
        <v>13582</v>
      </c>
      <c r="AO69" s="844">
        <v>13582</v>
      </c>
      <c r="AP69" s="844" t="s">
        <v>509</v>
      </c>
      <c r="AQ69" s="844"/>
      <c r="AR69" s="844"/>
      <c r="AS69" s="844"/>
      <c r="AT69" s="844"/>
      <c r="AU69" s="844" t="s">
        <v>509</v>
      </c>
      <c r="AV69" s="844"/>
      <c r="AW69" s="844"/>
      <c r="AX69" s="844"/>
      <c r="AY69" s="844"/>
      <c r="AZ69" s="846"/>
      <c r="BA69" s="846"/>
      <c r="BB69" s="846"/>
      <c r="BC69" s="846"/>
      <c r="BD69" s="847"/>
      <c r="BE69" s="233"/>
      <c r="BF69" s="233"/>
      <c r="BG69" s="233"/>
      <c r="BH69" s="233"/>
      <c r="BI69" s="233"/>
      <c r="BJ69" s="233"/>
      <c r="BK69" s="233"/>
      <c r="BL69" s="233"/>
      <c r="BM69" s="233"/>
      <c r="BN69" s="233"/>
      <c r="BO69" s="233"/>
      <c r="BP69" s="233"/>
      <c r="BQ69" s="230">
        <v>63</v>
      </c>
      <c r="BR69" s="235"/>
      <c r="BS69" s="873"/>
      <c r="BT69" s="874"/>
      <c r="BU69" s="874"/>
      <c r="BV69" s="874"/>
      <c r="BW69" s="874"/>
      <c r="BX69" s="874"/>
      <c r="BY69" s="874"/>
      <c r="BZ69" s="874"/>
      <c r="CA69" s="874"/>
      <c r="CB69" s="874"/>
      <c r="CC69" s="874"/>
      <c r="CD69" s="874"/>
      <c r="CE69" s="874"/>
      <c r="CF69" s="874"/>
      <c r="CG69" s="879"/>
      <c r="CH69" s="876"/>
      <c r="CI69" s="877"/>
      <c r="CJ69" s="877"/>
      <c r="CK69" s="877"/>
      <c r="CL69" s="878"/>
      <c r="CM69" s="876"/>
      <c r="CN69" s="877"/>
      <c r="CO69" s="877"/>
      <c r="CP69" s="877"/>
      <c r="CQ69" s="878"/>
      <c r="CR69" s="876"/>
      <c r="CS69" s="877"/>
      <c r="CT69" s="877"/>
      <c r="CU69" s="877"/>
      <c r="CV69" s="878"/>
      <c r="CW69" s="876"/>
      <c r="CX69" s="877"/>
      <c r="CY69" s="877"/>
      <c r="CZ69" s="877"/>
      <c r="DA69" s="878"/>
      <c r="DB69" s="876"/>
      <c r="DC69" s="877"/>
      <c r="DD69" s="877"/>
      <c r="DE69" s="877"/>
      <c r="DF69" s="878"/>
      <c r="DG69" s="876"/>
      <c r="DH69" s="877"/>
      <c r="DI69" s="877"/>
      <c r="DJ69" s="877"/>
      <c r="DK69" s="878"/>
      <c r="DL69" s="876"/>
      <c r="DM69" s="877"/>
      <c r="DN69" s="877"/>
      <c r="DO69" s="877"/>
      <c r="DP69" s="878"/>
      <c r="DQ69" s="876"/>
      <c r="DR69" s="877"/>
      <c r="DS69" s="877"/>
      <c r="DT69" s="877"/>
      <c r="DU69" s="878"/>
      <c r="DV69" s="873"/>
      <c r="DW69" s="874"/>
      <c r="DX69" s="874"/>
      <c r="DY69" s="874"/>
      <c r="DZ69" s="875"/>
      <c r="EA69" s="221"/>
    </row>
    <row r="70" spans="1:131" ht="26.25" customHeight="1" x14ac:dyDescent="0.2">
      <c r="A70" s="230">
        <v>3</v>
      </c>
      <c r="B70" s="887" t="s">
        <v>574</v>
      </c>
      <c r="C70" s="888"/>
      <c r="D70" s="888"/>
      <c r="E70" s="888"/>
      <c r="F70" s="888"/>
      <c r="G70" s="888"/>
      <c r="H70" s="888"/>
      <c r="I70" s="888"/>
      <c r="J70" s="888"/>
      <c r="K70" s="888"/>
      <c r="L70" s="888"/>
      <c r="M70" s="888"/>
      <c r="N70" s="888"/>
      <c r="O70" s="888"/>
      <c r="P70" s="889"/>
      <c r="Q70" s="890">
        <v>9272</v>
      </c>
      <c r="R70" s="844"/>
      <c r="S70" s="844"/>
      <c r="T70" s="844"/>
      <c r="U70" s="844"/>
      <c r="V70" s="844">
        <v>8780</v>
      </c>
      <c r="W70" s="844"/>
      <c r="X70" s="844"/>
      <c r="Y70" s="844"/>
      <c r="Z70" s="844"/>
      <c r="AA70" s="844">
        <v>492</v>
      </c>
      <c r="AB70" s="844"/>
      <c r="AC70" s="844"/>
      <c r="AD70" s="844"/>
      <c r="AE70" s="844"/>
      <c r="AF70" s="844">
        <v>492</v>
      </c>
      <c r="AG70" s="844"/>
      <c r="AH70" s="844"/>
      <c r="AI70" s="844"/>
      <c r="AJ70" s="844"/>
      <c r="AK70" s="844" t="s">
        <v>571</v>
      </c>
      <c r="AL70" s="844"/>
      <c r="AM70" s="844"/>
      <c r="AN70" s="844"/>
      <c r="AO70" s="844"/>
      <c r="AP70" s="844">
        <v>222</v>
      </c>
      <c r="AQ70" s="844"/>
      <c r="AR70" s="844"/>
      <c r="AS70" s="844"/>
      <c r="AT70" s="844"/>
      <c r="AU70" s="844">
        <v>20</v>
      </c>
      <c r="AV70" s="844"/>
      <c r="AW70" s="844"/>
      <c r="AX70" s="844"/>
      <c r="AY70" s="844"/>
      <c r="AZ70" s="846"/>
      <c r="BA70" s="846"/>
      <c r="BB70" s="846"/>
      <c r="BC70" s="846"/>
      <c r="BD70" s="847"/>
      <c r="BE70" s="233"/>
      <c r="BF70" s="233"/>
      <c r="BG70" s="233"/>
      <c r="BH70" s="233"/>
      <c r="BI70" s="233"/>
      <c r="BJ70" s="233"/>
      <c r="BK70" s="233"/>
      <c r="BL70" s="233"/>
      <c r="BM70" s="233"/>
      <c r="BN70" s="233"/>
      <c r="BO70" s="233"/>
      <c r="BP70" s="233"/>
      <c r="BQ70" s="230">
        <v>64</v>
      </c>
      <c r="BR70" s="235"/>
      <c r="BS70" s="873"/>
      <c r="BT70" s="874"/>
      <c r="BU70" s="874"/>
      <c r="BV70" s="874"/>
      <c r="BW70" s="874"/>
      <c r="BX70" s="874"/>
      <c r="BY70" s="874"/>
      <c r="BZ70" s="874"/>
      <c r="CA70" s="874"/>
      <c r="CB70" s="874"/>
      <c r="CC70" s="874"/>
      <c r="CD70" s="874"/>
      <c r="CE70" s="874"/>
      <c r="CF70" s="874"/>
      <c r="CG70" s="879"/>
      <c r="CH70" s="876"/>
      <c r="CI70" s="877"/>
      <c r="CJ70" s="877"/>
      <c r="CK70" s="877"/>
      <c r="CL70" s="878"/>
      <c r="CM70" s="876"/>
      <c r="CN70" s="877"/>
      <c r="CO70" s="877"/>
      <c r="CP70" s="877"/>
      <c r="CQ70" s="878"/>
      <c r="CR70" s="876"/>
      <c r="CS70" s="877"/>
      <c r="CT70" s="877"/>
      <c r="CU70" s="877"/>
      <c r="CV70" s="878"/>
      <c r="CW70" s="876"/>
      <c r="CX70" s="877"/>
      <c r="CY70" s="877"/>
      <c r="CZ70" s="877"/>
      <c r="DA70" s="878"/>
      <c r="DB70" s="876"/>
      <c r="DC70" s="877"/>
      <c r="DD70" s="877"/>
      <c r="DE70" s="877"/>
      <c r="DF70" s="878"/>
      <c r="DG70" s="876"/>
      <c r="DH70" s="877"/>
      <c r="DI70" s="877"/>
      <c r="DJ70" s="877"/>
      <c r="DK70" s="878"/>
      <c r="DL70" s="876"/>
      <c r="DM70" s="877"/>
      <c r="DN70" s="877"/>
      <c r="DO70" s="877"/>
      <c r="DP70" s="878"/>
      <c r="DQ70" s="876"/>
      <c r="DR70" s="877"/>
      <c r="DS70" s="877"/>
      <c r="DT70" s="877"/>
      <c r="DU70" s="878"/>
      <c r="DV70" s="873"/>
      <c r="DW70" s="874"/>
      <c r="DX70" s="874"/>
      <c r="DY70" s="874"/>
      <c r="DZ70" s="875"/>
      <c r="EA70" s="221"/>
    </row>
    <row r="71" spans="1:131" ht="26.25" customHeight="1" x14ac:dyDescent="0.2">
      <c r="A71" s="230">
        <v>4</v>
      </c>
      <c r="B71" s="887" t="s">
        <v>575</v>
      </c>
      <c r="C71" s="888"/>
      <c r="D71" s="888"/>
      <c r="E71" s="888"/>
      <c r="F71" s="888"/>
      <c r="G71" s="888"/>
      <c r="H71" s="888"/>
      <c r="I71" s="888"/>
      <c r="J71" s="888"/>
      <c r="K71" s="888"/>
      <c r="L71" s="888"/>
      <c r="M71" s="888"/>
      <c r="N71" s="888"/>
      <c r="O71" s="888"/>
      <c r="P71" s="889"/>
      <c r="Q71" s="890">
        <v>1658</v>
      </c>
      <c r="R71" s="844"/>
      <c r="S71" s="844"/>
      <c r="T71" s="844"/>
      <c r="U71" s="844"/>
      <c r="V71" s="844">
        <v>1572</v>
      </c>
      <c r="W71" s="844"/>
      <c r="X71" s="844"/>
      <c r="Y71" s="844"/>
      <c r="Z71" s="844"/>
      <c r="AA71" s="844">
        <v>86</v>
      </c>
      <c r="AB71" s="844"/>
      <c r="AC71" s="844"/>
      <c r="AD71" s="844"/>
      <c r="AE71" s="844"/>
      <c r="AF71" s="844">
        <v>86</v>
      </c>
      <c r="AG71" s="844"/>
      <c r="AH71" s="844"/>
      <c r="AI71" s="844"/>
      <c r="AJ71" s="844"/>
      <c r="AK71" s="844">
        <v>102</v>
      </c>
      <c r="AL71" s="844"/>
      <c r="AM71" s="844"/>
      <c r="AN71" s="844"/>
      <c r="AO71" s="844"/>
      <c r="AP71" s="844" t="s">
        <v>509</v>
      </c>
      <c r="AQ71" s="844"/>
      <c r="AR71" s="844"/>
      <c r="AS71" s="844"/>
      <c r="AT71" s="844"/>
      <c r="AU71" s="844" t="s">
        <v>509</v>
      </c>
      <c r="AV71" s="844"/>
      <c r="AW71" s="844"/>
      <c r="AX71" s="844"/>
      <c r="AY71" s="844"/>
      <c r="AZ71" s="846"/>
      <c r="BA71" s="846"/>
      <c r="BB71" s="846"/>
      <c r="BC71" s="846"/>
      <c r="BD71" s="847"/>
      <c r="BE71" s="233"/>
      <c r="BF71" s="233"/>
      <c r="BG71" s="233"/>
      <c r="BH71" s="233"/>
      <c r="BI71" s="233"/>
      <c r="BJ71" s="233"/>
      <c r="BK71" s="233"/>
      <c r="BL71" s="233"/>
      <c r="BM71" s="233"/>
      <c r="BN71" s="233"/>
      <c r="BO71" s="233"/>
      <c r="BP71" s="233"/>
      <c r="BQ71" s="230">
        <v>65</v>
      </c>
      <c r="BR71" s="235"/>
      <c r="BS71" s="873"/>
      <c r="BT71" s="874"/>
      <c r="BU71" s="874"/>
      <c r="BV71" s="874"/>
      <c r="BW71" s="874"/>
      <c r="BX71" s="874"/>
      <c r="BY71" s="874"/>
      <c r="BZ71" s="874"/>
      <c r="CA71" s="874"/>
      <c r="CB71" s="874"/>
      <c r="CC71" s="874"/>
      <c r="CD71" s="874"/>
      <c r="CE71" s="874"/>
      <c r="CF71" s="874"/>
      <c r="CG71" s="879"/>
      <c r="CH71" s="876"/>
      <c r="CI71" s="877"/>
      <c r="CJ71" s="877"/>
      <c r="CK71" s="877"/>
      <c r="CL71" s="878"/>
      <c r="CM71" s="876"/>
      <c r="CN71" s="877"/>
      <c r="CO71" s="877"/>
      <c r="CP71" s="877"/>
      <c r="CQ71" s="878"/>
      <c r="CR71" s="876"/>
      <c r="CS71" s="877"/>
      <c r="CT71" s="877"/>
      <c r="CU71" s="877"/>
      <c r="CV71" s="878"/>
      <c r="CW71" s="876"/>
      <c r="CX71" s="877"/>
      <c r="CY71" s="877"/>
      <c r="CZ71" s="877"/>
      <c r="DA71" s="878"/>
      <c r="DB71" s="876"/>
      <c r="DC71" s="877"/>
      <c r="DD71" s="877"/>
      <c r="DE71" s="877"/>
      <c r="DF71" s="878"/>
      <c r="DG71" s="876"/>
      <c r="DH71" s="877"/>
      <c r="DI71" s="877"/>
      <c r="DJ71" s="877"/>
      <c r="DK71" s="878"/>
      <c r="DL71" s="876"/>
      <c r="DM71" s="877"/>
      <c r="DN71" s="877"/>
      <c r="DO71" s="877"/>
      <c r="DP71" s="878"/>
      <c r="DQ71" s="876"/>
      <c r="DR71" s="877"/>
      <c r="DS71" s="877"/>
      <c r="DT71" s="877"/>
      <c r="DU71" s="878"/>
      <c r="DV71" s="873"/>
      <c r="DW71" s="874"/>
      <c r="DX71" s="874"/>
      <c r="DY71" s="874"/>
      <c r="DZ71" s="875"/>
      <c r="EA71" s="221"/>
    </row>
    <row r="72" spans="1:131" ht="26.25" customHeight="1" x14ac:dyDescent="0.2">
      <c r="A72" s="230">
        <v>5</v>
      </c>
      <c r="B72" s="887" t="s">
        <v>576</v>
      </c>
      <c r="C72" s="888"/>
      <c r="D72" s="888"/>
      <c r="E72" s="888"/>
      <c r="F72" s="888"/>
      <c r="G72" s="888"/>
      <c r="H72" s="888"/>
      <c r="I72" s="888"/>
      <c r="J72" s="888"/>
      <c r="K72" s="888"/>
      <c r="L72" s="888"/>
      <c r="M72" s="888"/>
      <c r="N72" s="888"/>
      <c r="O72" s="888"/>
      <c r="P72" s="889"/>
      <c r="Q72" s="890">
        <v>284</v>
      </c>
      <c r="R72" s="844"/>
      <c r="S72" s="844"/>
      <c r="T72" s="844"/>
      <c r="U72" s="844"/>
      <c r="V72" s="844">
        <v>267</v>
      </c>
      <c r="W72" s="844"/>
      <c r="X72" s="844"/>
      <c r="Y72" s="844"/>
      <c r="Z72" s="844"/>
      <c r="AA72" s="844">
        <v>17</v>
      </c>
      <c r="AB72" s="844"/>
      <c r="AC72" s="844"/>
      <c r="AD72" s="844"/>
      <c r="AE72" s="844"/>
      <c r="AF72" s="844">
        <v>17</v>
      </c>
      <c r="AG72" s="844"/>
      <c r="AH72" s="844"/>
      <c r="AI72" s="844"/>
      <c r="AJ72" s="844"/>
      <c r="AK72" s="844" t="s">
        <v>571</v>
      </c>
      <c r="AL72" s="844"/>
      <c r="AM72" s="844"/>
      <c r="AN72" s="844"/>
      <c r="AO72" s="844"/>
      <c r="AP72" s="844" t="s">
        <v>509</v>
      </c>
      <c r="AQ72" s="844"/>
      <c r="AR72" s="844"/>
      <c r="AS72" s="844"/>
      <c r="AT72" s="844"/>
      <c r="AU72" s="844" t="s">
        <v>509</v>
      </c>
      <c r="AV72" s="844"/>
      <c r="AW72" s="844"/>
      <c r="AX72" s="844"/>
      <c r="AY72" s="844"/>
      <c r="AZ72" s="846"/>
      <c r="BA72" s="846"/>
      <c r="BB72" s="846"/>
      <c r="BC72" s="846"/>
      <c r="BD72" s="847"/>
      <c r="BE72" s="233"/>
      <c r="BF72" s="233"/>
      <c r="BG72" s="233"/>
      <c r="BH72" s="233"/>
      <c r="BI72" s="233"/>
      <c r="BJ72" s="233"/>
      <c r="BK72" s="233"/>
      <c r="BL72" s="233"/>
      <c r="BM72" s="233"/>
      <c r="BN72" s="233"/>
      <c r="BO72" s="233"/>
      <c r="BP72" s="233"/>
      <c r="BQ72" s="230">
        <v>66</v>
      </c>
      <c r="BR72" s="235"/>
      <c r="BS72" s="873"/>
      <c r="BT72" s="874"/>
      <c r="BU72" s="874"/>
      <c r="BV72" s="874"/>
      <c r="BW72" s="874"/>
      <c r="BX72" s="874"/>
      <c r="BY72" s="874"/>
      <c r="BZ72" s="874"/>
      <c r="CA72" s="874"/>
      <c r="CB72" s="874"/>
      <c r="CC72" s="874"/>
      <c r="CD72" s="874"/>
      <c r="CE72" s="874"/>
      <c r="CF72" s="874"/>
      <c r="CG72" s="879"/>
      <c r="CH72" s="876"/>
      <c r="CI72" s="877"/>
      <c r="CJ72" s="877"/>
      <c r="CK72" s="877"/>
      <c r="CL72" s="878"/>
      <c r="CM72" s="876"/>
      <c r="CN72" s="877"/>
      <c r="CO72" s="877"/>
      <c r="CP72" s="877"/>
      <c r="CQ72" s="878"/>
      <c r="CR72" s="876"/>
      <c r="CS72" s="877"/>
      <c r="CT72" s="877"/>
      <c r="CU72" s="877"/>
      <c r="CV72" s="878"/>
      <c r="CW72" s="876"/>
      <c r="CX72" s="877"/>
      <c r="CY72" s="877"/>
      <c r="CZ72" s="877"/>
      <c r="DA72" s="878"/>
      <c r="DB72" s="876"/>
      <c r="DC72" s="877"/>
      <c r="DD72" s="877"/>
      <c r="DE72" s="877"/>
      <c r="DF72" s="878"/>
      <c r="DG72" s="876"/>
      <c r="DH72" s="877"/>
      <c r="DI72" s="877"/>
      <c r="DJ72" s="877"/>
      <c r="DK72" s="878"/>
      <c r="DL72" s="876"/>
      <c r="DM72" s="877"/>
      <c r="DN72" s="877"/>
      <c r="DO72" s="877"/>
      <c r="DP72" s="878"/>
      <c r="DQ72" s="876"/>
      <c r="DR72" s="877"/>
      <c r="DS72" s="877"/>
      <c r="DT72" s="877"/>
      <c r="DU72" s="878"/>
      <c r="DV72" s="873"/>
      <c r="DW72" s="874"/>
      <c r="DX72" s="874"/>
      <c r="DY72" s="874"/>
      <c r="DZ72" s="875"/>
      <c r="EA72" s="221"/>
    </row>
    <row r="73" spans="1:131" ht="26.25" customHeight="1" x14ac:dyDescent="0.2">
      <c r="A73" s="230">
        <v>6</v>
      </c>
      <c r="B73" s="887" t="s">
        <v>577</v>
      </c>
      <c r="C73" s="888"/>
      <c r="D73" s="888"/>
      <c r="E73" s="888"/>
      <c r="F73" s="888"/>
      <c r="G73" s="888"/>
      <c r="H73" s="888"/>
      <c r="I73" s="888"/>
      <c r="J73" s="888"/>
      <c r="K73" s="888"/>
      <c r="L73" s="888"/>
      <c r="M73" s="888"/>
      <c r="N73" s="888"/>
      <c r="O73" s="888"/>
      <c r="P73" s="889"/>
      <c r="Q73" s="890">
        <v>978</v>
      </c>
      <c r="R73" s="844"/>
      <c r="S73" s="844"/>
      <c r="T73" s="844"/>
      <c r="U73" s="844"/>
      <c r="V73" s="844">
        <v>948</v>
      </c>
      <c r="W73" s="844"/>
      <c r="X73" s="844"/>
      <c r="Y73" s="844"/>
      <c r="Z73" s="844"/>
      <c r="AA73" s="844">
        <v>30</v>
      </c>
      <c r="AB73" s="844"/>
      <c r="AC73" s="844"/>
      <c r="AD73" s="844"/>
      <c r="AE73" s="844"/>
      <c r="AF73" s="844">
        <v>30</v>
      </c>
      <c r="AG73" s="844"/>
      <c r="AH73" s="844"/>
      <c r="AI73" s="844"/>
      <c r="AJ73" s="844"/>
      <c r="AK73" s="844">
        <v>66</v>
      </c>
      <c r="AL73" s="844"/>
      <c r="AM73" s="844"/>
      <c r="AN73" s="844"/>
      <c r="AO73" s="844"/>
      <c r="AP73" s="844" t="s">
        <v>509</v>
      </c>
      <c r="AQ73" s="844"/>
      <c r="AR73" s="844"/>
      <c r="AS73" s="844"/>
      <c r="AT73" s="844"/>
      <c r="AU73" s="844" t="s">
        <v>509</v>
      </c>
      <c r="AV73" s="844"/>
      <c r="AW73" s="844"/>
      <c r="AX73" s="844"/>
      <c r="AY73" s="844"/>
      <c r="AZ73" s="846"/>
      <c r="BA73" s="846"/>
      <c r="BB73" s="846"/>
      <c r="BC73" s="846"/>
      <c r="BD73" s="847"/>
      <c r="BE73" s="233"/>
      <c r="BF73" s="233"/>
      <c r="BG73" s="233"/>
      <c r="BH73" s="233"/>
      <c r="BI73" s="233"/>
      <c r="BJ73" s="233"/>
      <c r="BK73" s="233"/>
      <c r="BL73" s="233"/>
      <c r="BM73" s="233"/>
      <c r="BN73" s="233"/>
      <c r="BO73" s="233"/>
      <c r="BP73" s="233"/>
      <c r="BQ73" s="230">
        <v>67</v>
      </c>
      <c r="BR73" s="235"/>
      <c r="BS73" s="873"/>
      <c r="BT73" s="874"/>
      <c r="BU73" s="874"/>
      <c r="BV73" s="874"/>
      <c r="BW73" s="874"/>
      <c r="BX73" s="874"/>
      <c r="BY73" s="874"/>
      <c r="BZ73" s="874"/>
      <c r="CA73" s="874"/>
      <c r="CB73" s="874"/>
      <c r="CC73" s="874"/>
      <c r="CD73" s="874"/>
      <c r="CE73" s="874"/>
      <c r="CF73" s="874"/>
      <c r="CG73" s="879"/>
      <c r="CH73" s="876"/>
      <c r="CI73" s="877"/>
      <c r="CJ73" s="877"/>
      <c r="CK73" s="877"/>
      <c r="CL73" s="878"/>
      <c r="CM73" s="876"/>
      <c r="CN73" s="877"/>
      <c r="CO73" s="877"/>
      <c r="CP73" s="877"/>
      <c r="CQ73" s="878"/>
      <c r="CR73" s="876"/>
      <c r="CS73" s="877"/>
      <c r="CT73" s="877"/>
      <c r="CU73" s="877"/>
      <c r="CV73" s="878"/>
      <c r="CW73" s="876"/>
      <c r="CX73" s="877"/>
      <c r="CY73" s="877"/>
      <c r="CZ73" s="877"/>
      <c r="DA73" s="878"/>
      <c r="DB73" s="876"/>
      <c r="DC73" s="877"/>
      <c r="DD73" s="877"/>
      <c r="DE73" s="877"/>
      <c r="DF73" s="878"/>
      <c r="DG73" s="876"/>
      <c r="DH73" s="877"/>
      <c r="DI73" s="877"/>
      <c r="DJ73" s="877"/>
      <c r="DK73" s="878"/>
      <c r="DL73" s="876"/>
      <c r="DM73" s="877"/>
      <c r="DN73" s="877"/>
      <c r="DO73" s="877"/>
      <c r="DP73" s="878"/>
      <c r="DQ73" s="876"/>
      <c r="DR73" s="877"/>
      <c r="DS73" s="877"/>
      <c r="DT73" s="877"/>
      <c r="DU73" s="878"/>
      <c r="DV73" s="873"/>
      <c r="DW73" s="874"/>
      <c r="DX73" s="874"/>
      <c r="DY73" s="874"/>
      <c r="DZ73" s="875"/>
      <c r="EA73" s="221"/>
    </row>
    <row r="74" spans="1:131" ht="26.25" customHeight="1" x14ac:dyDescent="0.2">
      <c r="A74" s="230">
        <v>7</v>
      </c>
      <c r="B74" s="887" t="s">
        <v>578</v>
      </c>
      <c r="C74" s="888"/>
      <c r="D74" s="888"/>
      <c r="E74" s="888"/>
      <c r="F74" s="888"/>
      <c r="G74" s="888"/>
      <c r="H74" s="888"/>
      <c r="I74" s="888"/>
      <c r="J74" s="888"/>
      <c r="K74" s="888"/>
      <c r="L74" s="888"/>
      <c r="M74" s="888"/>
      <c r="N74" s="888"/>
      <c r="O74" s="888"/>
      <c r="P74" s="889"/>
      <c r="Q74" s="890">
        <v>296</v>
      </c>
      <c r="R74" s="844"/>
      <c r="S74" s="844"/>
      <c r="T74" s="844"/>
      <c r="U74" s="844"/>
      <c r="V74" s="844">
        <v>182</v>
      </c>
      <c r="W74" s="844"/>
      <c r="X74" s="844"/>
      <c r="Y74" s="844"/>
      <c r="Z74" s="844"/>
      <c r="AA74" s="844">
        <v>115</v>
      </c>
      <c r="AB74" s="844"/>
      <c r="AC74" s="844"/>
      <c r="AD74" s="844"/>
      <c r="AE74" s="844"/>
      <c r="AF74" s="844">
        <v>115</v>
      </c>
      <c r="AG74" s="844"/>
      <c r="AH74" s="844"/>
      <c r="AI74" s="844"/>
      <c r="AJ74" s="844"/>
      <c r="AK74" s="844">
        <v>15</v>
      </c>
      <c r="AL74" s="844"/>
      <c r="AM74" s="844"/>
      <c r="AN74" s="844"/>
      <c r="AO74" s="844"/>
      <c r="AP74" s="844" t="s">
        <v>571</v>
      </c>
      <c r="AQ74" s="844"/>
      <c r="AR74" s="844"/>
      <c r="AS74" s="844"/>
      <c r="AT74" s="844"/>
      <c r="AU74" s="844" t="s">
        <v>571</v>
      </c>
      <c r="AV74" s="844"/>
      <c r="AW74" s="844"/>
      <c r="AX74" s="844"/>
      <c r="AY74" s="844"/>
      <c r="AZ74" s="846"/>
      <c r="BA74" s="846"/>
      <c r="BB74" s="846"/>
      <c r="BC74" s="846"/>
      <c r="BD74" s="847"/>
      <c r="BE74" s="233"/>
      <c r="BF74" s="233"/>
      <c r="BG74" s="233"/>
      <c r="BH74" s="233"/>
      <c r="BI74" s="233"/>
      <c r="BJ74" s="233"/>
      <c r="BK74" s="233"/>
      <c r="BL74" s="233"/>
      <c r="BM74" s="233"/>
      <c r="BN74" s="233"/>
      <c r="BO74" s="233"/>
      <c r="BP74" s="233"/>
      <c r="BQ74" s="230">
        <v>68</v>
      </c>
      <c r="BR74" s="235"/>
      <c r="BS74" s="873"/>
      <c r="BT74" s="874"/>
      <c r="BU74" s="874"/>
      <c r="BV74" s="874"/>
      <c r="BW74" s="874"/>
      <c r="BX74" s="874"/>
      <c r="BY74" s="874"/>
      <c r="BZ74" s="874"/>
      <c r="CA74" s="874"/>
      <c r="CB74" s="874"/>
      <c r="CC74" s="874"/>
      <c r="CD74" s="874"/>
      <c r="CE74" s="874"/>
      <c r="CF74" s="874"/>
      <c r="CG74" s="879"/>
      <c r="CH74" s="876"/>
      <c r="CI74" s="877"/>
      <c r="CJ74" s="877"/>
      <c r="CK74" s="877"/>
      <c r="CL74" s="878"/>
      <c r="CM74" s="876"/>
      <c r="CN74" s="877"/>
      <c r="CO74" s="877"/>
      <c r="CP74" s="877"/>
      <c r="CQ74" s="878"/>
      <c r="CR74" s="876"/>
      <c r="CS74" s="877"/>
      <c r="CT74" s="877"/>
      <c r="CU74" s="877"/>
      <c r="CV74" s="878"/>
      <c r="CW74" s="876"/>
      <c r="CX74" s="877"/>
      <c r="CY74" s="877"/>
      <c r="CZ74" s="877"/>
      <c r="DA74" s="878"/>
      <c r="DB74" s="876"/>
      <c r="DC74" s="877"/>
      <c r="DD74" s="877"/>
      <c r="DE74" s="877"/>
      <c r="DF74" s="878"/>
      <c r="DG74" s="876"/>
      <c r="DH74" s="877"/>
      <c r="DI74" s="877"/>
      <c r="DJ74" s="877"/>
      <c r="DK74" s="878"/>
      <c r="DL74" s="876"/>
      <c r="DM74" s="877"/>
      <c r="DN74" s="877"/>
      <c r="DO74" s="877"/>
      <c r="DP74" s="878"/>
      <c r="DQ74" s="876"/>
      <c r="DR74" s="877"/>
      <c r="DS74" s="877"/>
      <c r="DT74" s="877"/>
      <c r="DU74" s="878"/>
      <c r="DV74" s="873"/>
      <c r="DW74" s="874"/>
      <c r="DX74" s="874"/>
      <c r="DY74" s="874"/>
      <c r="DZ74" s="875"/>
      <c r="EA74" s="221"/>
    </row>
    <row r="75" spans="1:131" ht="26.25" customHeight="1" x14ac:dyDescent="0.2">
      <c r="A75" s="230">
        <v>8</v>
      </c>
      <c r="B75" s="887" t="s">
        <v>579</v>
      </c>
      <c r="C75" s="888"/>
      <c r="D75" s="888"/>
      <c r="E75" s="888"/>
      <c r="F75" s="888"/>
      <c r="G75" s="888"/>
      <c r="H75" s="888"/>
      <c r="I75" s="888"/>
      <c r="J75" s="888"/>
      <c r="K75" s="888"/>
      <c r="L75" s="888"/>
      <c r="M75" s="888"/>
      <c r="N75" s="888"/>
      <c r="O75" s="888"/>
      <c r="P75" s="889"/>
      <c r="Q75" s="891">
        <v>25692</v>
      </c>
      <c r="R75" s="892"/>
      <c r="S75" s="892"/>
      <c r="T75" s="892"/>
      <c r="U75" s="848"/>
      <c r="V75" s="893">
        <v>25539</v>
      </c>
      <c r="W75" s="892"/>
      <c r="X75" s="892"/>
      <c r="Y75" s="892"/>
      <c r="Z75" s="848"/>
      <c r="AA75" s="893">
        <v>154</v>
      </c>
      <c r="AB75" s="892"/>
      <c r="AC75" s="892"/>
      <c r="AD75" s="892"/>
      <c r="AE75" s="848"/>
      <c r="AF75" s="893">
        <v>154</v>
      </c>
      <c r="AG75" s="892"/>
      <c r="AH75" s="892"/>
      <c r="AI75" s="892"/>
      <c r="AJ75" s="848"/>
      <c r="AK75" s="893">
        <v>121</v>
      </c>
      <c r="AL75" s="892"/>
      <c r="AM75" s="892"/>
      <c r="AN75" s="892"/>
      <c r="AO75" s="848"/>
      <c r="AP75" s="893" t="s">
        <v>571</v>
      </c>
      <c r="AQ75" s="892"/>
      <c r="AR75" s="892"/>
      <c r="AS75" s="892"/>
      <c r="AT75" s="848"/>
      <c r="AU75" s="893" t="s">
        <v>571</v>
      </c>
      <c r="AV75" s="892"/>
      <c r="AW75" s="892"/>
      <c r="AX75" s="892"/>
      <c r="AY75" s="848"/>
      <c r="AZ75" s="846"/>
      <c r="BA75" s="846"/>
      <c r="BB75" s="846"/>
      <c r="BC75" s="846"/>
      <c r="BD75" s="847"/>
      <c r="BE75" s="233"/>
      <c r="BF75" s="233"/>
      <c r="BG75" s="233"/>
      <c r="BH75" s="233"/>
      <c r="BI75" s="233"/>
      <c r="BJ75" s="233"/>
      <c r="BK75" s="233"/>
      <c r="BL75" s="233"/>
      <c r="BM75" s="233"/>
      <c r="BN75" s="233"/>
      <c r="BO75" s="233"/>
      <c r="BP75" s="233"/>
      <c r="BQ75" s="230">
        <v>69</v>
      </c>
      <c r="BR75" s="235"/>
      <c r="BS75" s="873"/>
      <c r="BT75" s="874"/>
      <c r="BU75" s="874"/>
      <c r="BV75" s="874"/>
      <c r="BW75" s="874"/>
      <c r="BX75" s="874"/>
      <c r="BY75" s="874"/>
      <c r="BZ75" s="874"/>
      <c r="CA75" s="874"/>
      <c r="CB75" s="874"/>
      <c r="CC75" s="874"/>
      <c r="CD75" s="874"/>
      <c r="CE75" s="874"/>
      <c r="CF75" s="874"/>
      <c r="CG75" s="879"/>
      <c r="CH75" s="876"/>
      <c r="CI75" s="877"/>
      <c r="CJ75" s="877"/>
      <c r="CK75" s="877"/>
      <c r="CL75" s="878"/>
      <c r="CM75" s="876"/>
      <c r="CN75" s="877"/>
      <c r="CO75" s="877"/>
      <c r="CP75" s="877"/>
      <c r="CQ75" s="878"/>
      <c r="CR75" s="876"/>
      <c r="CS75" s="877"/>
      <c r="CT75" s="877"/>
      <c r="CU75" s="877"/>
      <c r="CV75" s="878"/>
      <c r="CW75" s="876"/>
      <c r="CX75" s="877"/>
      <c r="CY75" s="877"/>
      <c r="CZ75" s="877"/>
      <c r="DA75" s="878"/>
      <c r="DB75" s="876"/>
      <c r="DC75" s="877"/>
      <c r="DD75" s="877"/>
      <c r="DE75" s="877"/>
      <c r="DF75" s="878"/>
      <c r="DG75" s="876"/>
      <c r="DH75" s="877"/>
      <c r="DI75" s="877"/>
      <c r="DJ75" s="877"/>
      <c r="DK75" s="878"/>
      <c r="DL75" s="876"/>
      <c r="DM75" s="877"/>
      <c r="DN75" s="877"/>
      <c r="DO75" s="877"/>
      <c r="DP75" s="878"/>
      <c r="DQ75" s="876"/>
      <c r="DR75" s="877"/>
      <c r="DS75" s="877"/>
      <c r="DT75" s="877"/>
      <c r="DU75" s="878"/>
      <c r="DV75" s="873"/>
      <c r="DW75" s="874"/>
      <c r="DX75" s="874"/>
      <c r="DY75" s="874"/>
      <c r="DZ75" s="875"/>
      <c r="EA75" s="221"/>
    </row>
    <row r="76" spans="1:131" ht="26.25" customHeight="1" x14ac:dyDescent="0.2">
      <c r="A76" s="230">
        <v>9</v>
      </c>
      <c r="B76" s="887" t="s">
        <v>580</v>
      </c>
      <c r="C76" s="888"/>
      <c r="D76" s="888"/>
      <c r="E76" s="888"/>
      <c r="F76" s="888"/>
      <c r="G76" s="888"/>
      <c r="H76" s="888"/>
      <c r="I76" s="888"/>
      <c r="J76" s="888"/>
      <c r="K76" s="888"/>
      <c r="L76" s="888"/>
      <c r="M76" s="888"/>
      <c r="N76" s="888"/>
      <c r="O76" s="888"/>
      <c r="P76" s="889"/>
      <c r="Q76" s="891">
        <v>54347</v>
      </c>
      <c r="R76" s="892"/>
      <c r="S76" s="892"/>
      <c r="T76" s="892"/>
      <c r="U76" s="848"/>
      <c r="V76" s="893">
        <v>53520</v>
      </c>
      <c r="W76" s="892"/>
      <c r="X76" s="892"/>
      <c r="Y76" s="892"/>
      <c r="Z76" s="848"/>
      <c r="AA76" s="893">
        <v>828</v>
      </c>
      <c r="AB76" s="892"/>
      <c r="AC76" s="892"/>
      <c r="AD76" s="892"/>
      <c r="AE76" s="848"/>
      <c r="AF76" s="893">
        <v>822</v>
      </c>
      <c r="AG76" s="892"/>
      <c r="AH76" s="892"/>
      <c r="AI76" s="892"/>
      <c r="AJ76" s="848"/>
      <c r="AK76" s="893" t="s">
        <v>571</v>
      </c>
      <c r="AL76" s="892"/>
      <c r="AM76" s="892"/>
      <c r="AN76" s="892"/>
      <c r="AO76" s="848"/>
      <c r="AP76" s="893" t="s">
        <v>509</v>
      </c>
      <c r="AQ76" s="892"/>
      <c r="AR76" s="892"/>
      <c r="AS76" s="892"/>
      <c r="AT76" s="848"/>
      <c r="AU76" s="893" t="s">
        <v>509</v>
      </c>
      <c r="AV76" s="892"/>
      <c r="AW76" s="892"/>
      <c r="AX76" s="892"/>
      <c r="AY76" s="848"/>
      <c r="AZ76" s="846"/>
      <c r="BA76" s="846"/>
      <c r="BB76" s="846"/>
      <c r="BC76" s="846"/>
      <c r="BD76" s="847"/>
      <c r="BE76" s="233"/>
      <c r="BF76" s="233"/>
      <c r="BG76" s="233"/>
      <c r="BH76" s="233"/>
      <c r="BI76" s="233"/>
      <c r="BJ76" s="233"/>
      <c r="BK76" s="233"/>
      <c r="BL76" s="233"/>
      <c r="BM76" s="233"/>
      <c r="BN76" s="233"/>
      <c r="BO76" s="233"/>
      <c r="BP76" s="233"/>
      <c r="BQ76" s="230">
        <v>70</v>
      </c>
      <c r="BR76" s="235"/>
      <c r="BS76" s="873"/>
      <c r="BT76" s="874"/>
      <c r="BU76" s="874"/>
      <c r="BV76" s="874"/>
      <c r="BW76" s="874"/>
      <c r="BX76" s="874"/>
      <c r="BY76" s="874"/>
      <c r="BZ76" s="874"/>
      <c r="CA76" s="874"/>
      <c r="CB76" s="874"/>
      <c r="CC76" s="874"/>
      <c r="CD76" s="874"/>
      <c r="CE76" s="874"/>
      <c r="CF76" s="874"/>
      <c r="CG76" s="879"/>
      <c r="CH76" s="876"/>
      <c r="CI76" s="877"/>
      <c r="CJ76" s="877"/>
      <c r="CK76" s="877"/>
      <c r="CL76" s="878"/>
      <c r="CM76" s="876"/>
      <c r="CN76" s="877"/>
      <c r="CO76" s="877"/>
      <c r="CP76" s="877"/>
      <c r="CQ76" s="878"/>
      <c r="CR76" s="876"/>
      <c r="CS76" s="877"/>
      <c r="CT76" s="877"/>
      <c r="CU76" s="877"/>
      <c r="CV76" s="878"/>
      <c r="CW76" s="876"/>
      <c r="CX76" s="877"/>
      <c r="CY76" s="877"/>
      <c r="CZ76" s="877"/>
      <c r="DA76" s="878"/>
      <c r="DB76" s="876"/>
      <c r="DC76" s="877"/>
      <c r="DD76" s="877"/>
      <c r="DE76" s="877"/>
      <c r="DF76" s="878"/>
      <c r="DG76" s="876"/>
      <c r="DH76" s="877"/>
      <c r="DI76" s="877"/>
      <c r="DJ76" s="877"/>
      <c r="DK76" s="878"/>
      <c r="DL76" s="876"/>
      <c r="DM76" s="877"/>
      <c r="DN76" s="877"/>
      <c r="DO76" s="877"/>
      <c r="DP76" s="878"/>
      <c r="DQ76" s="876"/>
      <c r="DR76" s="877"/>
      <c r="DS76" s="877"/>
      <c r="DT76" s="877"/>
      <c r="DU76" s="878"/>
      <c r="DV76" s="873"/>
      <c r="DW76" s="874"/>
      <c r="DX76" s="874"/>
      <c r="DY76" s="874"/>
      <c r="DZ76" s="875"/>
      <c r="EA76" s="221"/>
    </row>
    <row r="77" spans="1:131" ht="26.25" customHeight="1" x14ac:dyDescent="0.2">
      <c r="A77" s="230">
        <v>10</v>
      </c>
      <c r="B77" s="887"/>
      <c r="C77" s="888"/>
      <c r="D77" s="888"/>
      <c r="E77" s="888"/>
      <c r="F77" s="888"/>
      <c r="G77" s="888"/>
      <c r="H77" s="888"/>
      <c r="I77" s="888"/>
      <c r="J77" s="888"/>
      <c r="K77" s="888"/>
      <c r="L77" s="888"/>
      <c r="M77" s="888"/>
      <c r="N77" s="888"/>
      <c r="O77" s="888"/>
      <c r="P77" s="889"/>
      <c r="Q77" s="891"/>
      <c r="R77" s="892"/>
      <c r="S77" s="892"/>
      <c r="T77" s="892"/>
      <c r="U77" s="848"/>
      <c r="V77" s="893"/>
      <c r="W77" s="892"/>
      <c r="X77" s="892"/>
      <c r="Y77" s="892"/>
      <c r="Z77" s="848"/>
      <c r="AA77" s="893"/>
      <c r="AB77" s="892"/>
      <c r="AC77" s="892"/>
      <c r="AD77" s="892"/>
      <c r="AE77" s="848"/>
      <c r="AF77" s="893"/>
      <c r="AG77" s="892"/>
      <c r="AH77" s="892"/>
      <c r="AI77" s="892"/>
      <c r="AJ77" s="848"/>
      <c r="AK77" s="893"/>
      <c r="AL77" s="892"/>
      <c r="AM77" s="892"/>
      <c r="AN77" s="892"/>
      <c r="AO77" s="848"/>
      <c r="AP77" s="893"/>
      <c r="AQ77" s="892"/>
      <c r="AR77" s="892"/>
      <c r="AS77" s="892"/>
      <c r="AT77" s="848"/>
      <c r="AU77" s="893"/>
      <c r="AV77" s="892"/>
      <c r="AW77" s="892"/>
      <c r="AX77" s="892"/>
      <c r="AY77" s="848"/>
      <c r="AZ77" s="846"/>
      <c r="BA77" s="846"/>
      <c r="BB77" s="846"/>
      <c r="BC77" s="846"/>
      <c r="BD77" s="847"/>
      <c r="BE77" s="233"/>
      <c r="BF77" s="233"/>
      <c r="BG77" s="233"/>
      <c r="BH77" s="233"/>
      <c r="BI77" s="233"/>
      <c r="BJ77" s="233"/>
      <c r="BK77" s="233"/>
      <c r="BL77" s="233"/>
      <c r="BM77" s="233"/>
      <c r="BN77" s="233"/>
      <c r="BO77" s="233"/>
      <c r="BP77" s="233"/>
      <c r="BQ77" s="230">
        <v>71</v>
      </c>
      <c r="BR77" s="235"/>
      <c r="BS77" s="873"/>
      <c r="BT77" s="874"/>
      <c r="BU77" s="874"/>
      <c r="BV77" s="874"/>
      <c r="BW77" s="874"/>
      <c r="BX77" s="874"/>
      <c r="BY77" s="874"/>
      <c r="BZ77" s="874"/>
      <c r="CA77" s="874"/>
      <c r="CB77" s="874"/>
      <c r="CC77" s="874"/>
      <c r="CD77" s="874"/>
      <c r="CE77" s="874"/>
      <c r="CF77" s="874"/>
      <c r="CG77" s="879"/>
      <c r="CH77" s="876"/>
      <c r="CI77" s="877"/>
      <c r="CJ77" s="877"/>
      <c r="CK77" s="877"/>
      <c r="CL77" s="878"/>
      <c r="CM77" s="876"/>
      <c r="CN77" s="877"/>
      <c r="CO77" s="877"/>
      <c r="CP77" s="877"/>
      <c r="CQ77" s="878"/>
      <c r="CR77" s="876"/>
      <c r="CS77" s="877"/>
      <c r="CT77" s="877"/>
      <c r="CU77" s="877"/>
      <c r="CV77" s="878"/>
      <c r="CW77" s="876"/>
      <c r="CX77" s="877"/>
      <c r="CY77" s="877"/>
      <c r="CZ77" s="877"/>
      <c r="DA77" s="878"/>
      <c r="DB77" s="876"/>
      <c r="DC77" s="877"/>
      <c r="DD77" s="877"/>
      <c r="DE77" s="877"/>
      <c r="DF77" s="878"/>
      <c r="DG77" s="876"/>
      <c r="DH77" s="877"/>
      <c r="DI77" s="877"/>
      <c r="DJ77" s="877"/>
      <c r="DK77" s="878"/>
      <c r="DL77" s="876"/>
      <c r="DM77" s="877"/>
      <c r="DN77" s="877"/>
      <c r="DO77" s="877"/>
      <c r="DP77" s="878"/>
      <c r="DQ77" s="876"/>
      <c r="DR77" s="877"/>
      <c r="DS77" s="877"/>
      <c r="DT77" s="877"/>
      <c r="DU77" s="878"/>
      <c r="DV77" s="873"/>
      <c r="DW77" s="874"/>
      <c r="DX77" s="874"/>
      <c r="DY77" s="874"/>
      <c r="DZ77" s="875"/>
      <c r="EA77" s="221"/>
    </row>
    <row r="78" spans="1:131" ht="26.25" customHeight="1" x14ac:dyDescent="0.2">
      <c r="A78" s="230">
        <v>11</v>
      </c>
      <c r="B78" s="887"/>
      <c r="C78" s="888"/>
      <c r="D78" s="888"/>
      <c r="E78" s="888"/>
      <c r="F78" s="888"/>
      <c r="G78" s="888"/>
      <c r="H78" s="888"/>
      <c r="I78" s="888"/>
      <c r="J78" s="888"/>
      <c r="K78" s="888"/>
      <c r="L78" s="888"/>
      <c r="M78" s="888"/>
      <c r="N78" s="888"/>
      <c r="O78" s="888"/>
      <c r="P78" s="889"/>
      <c r="Q78" s="890"/>
      <c r="R78" s="844"/>
      <c r="S78" s="844"/>
      <c r="T78" s="844"/>
      <c r="U78" s="844"/>
      <c r="V78" s="844"/>
      <c r="W78" s="844"/>
      <c r="X78" s="844"/>
      <c r="Y78" s="844"/>
      <c r="Z78" s="844"/>
      <c r="AA78" s="844"/>
      <c r="AB78" s="844"/>
      <c r="AC78" s="844"/>
      <c r="AD78" s="844"/>
      <c r="AE78" s="844"/>
      <c r="AF78" s="844"/>
      <c r="AG78" s="844"/>
      <c r="AH78" s="844"/>
      <c r="AI78" s="844"/>
      <c r="AJ78" s="844"/>
      <c r="AK78" s="844"/>
      <c r="AL78" s="844"/>
      <c r="AM78" s="844"/>
      <c r="AN78" s="844"/>
      <c r="AO78" s="844"/>
      <c r="AP78" s="844"/>
      <c r="AQ78" s="844"/>
      <c r="AR78" s="844"/>
      <c r="AS78" s="844"/>
      <c r="AT78" s="844"/>
      <c r="AU78" s="844"/>
      <c r="AV78" s="844"/>
      <c r="AW78" s="844"/>
      <c r="AX78" s="844"/>
      <c r="AY78" s="844"/>
      <c r="AZ78" s="846"/>
      <c r="BA78" s="846"/>
      <c r="BB78" s="846"/>
      <c r="BC78" s="846"/>
      <c r="BD78" s="847"/>
      <c r="BE78" s="233"/>
      <c r="BF78" s="233"/>
      <c r="BG78" s="233"/>
      <c r="BH78" s="233"/>
      <c r="BI78" s="233"/>
      <c r="BJ78" s="221"/>
      <c r="BK78" s="221"/>
      <c r="BL78" s="221"/>
      <c r="BM78" s="221"/>
      <c r="BN78" s="221"/>
      <c r="BO78" s="233"/>
      <c r="BP78" s="233"/>
      <c r="BQ78" s="230">
        <v>72</v>
      </c>
      <c r="BR78" s="235"/>
      <c r="BS78" s="873"/>
      <c r="BT78" s="874"/>
      <c r="BU78" s="874"/>
      <c r="BV78" s="874"/>
      <c r="BW78" s="874"/>
      <c r="BX78" s="874"/>
      <c r="BY78" s="874"/>
      <c r="BZ78" s="874"/>
      <c r="CA78" s="874"/>
      <c r="CB78" s="874"/>
      <c r="CC78" s="874"/>
      <c r="CD78" s="874"/>
      <c r="CE78" s="874"/>
      <c r="CF78" s="874"/>
      <c r="CG78" s="879"/>
      <c r="CH78" s="876"/>
      <c r="CI78" s="877"/>
      <c r="CJ78" s="877"/>
      <c r="CK78" s="877"/>
      <c r="CL78" s="878"/>
      <c r="CM78" s="876"/>
      <c r="CN78" s="877"/>
      <c r="CO78" s="877"/>
      <c r="CP78" s="877"/>
      <c r="CQ78" s="878"/>
      <c r="CR78" s="876"/>
      <c r="CS78" s="877"/>
      <c r="CT78" s="877"/>
      <c r="CU78" s="877"/>
      <c r="CV78" s="878"/>
      <c r="CW78" s="876"/>
      <c r="CX78" s="877"/>
      <c r="CY78" s="877"/>
      <c r="CZ78" s="877"/>
      <c r="DA78" s="878"/>
      <c r="DB78" s="876"/>
      <c r="DC78" s="877"/>
      <c r="DD78" s="877"/>
      <c r="DE78" s="877"/>
      <c r="DF78" s="878"/>
      <c r="DG78" s="876"/>
      <c r="DH78" s="877"/>
      <c r="DI78" s="877"/>
      <c r="DJ78" s="877"/>
      <c r="DK78" s="878"/>
      <c r="DL78" s="876"/>
      <c r="DM78" s="877"/>
      <c r="DN78" s="877"/>
      <c r="DO78" s="877"/>
      <c r="DP78" s="878"/>
      <c r="DQ78" s="876"/>
      <c r="DR78" s="877"/>
      <c r="DS78" s="877"/>
      <c r="DT78" s="877"/>
      <c r="DU78" s="878"/>
      <c r="DV78" s="873"/>
      <c r="DW78" s="874"/>
      <c r="DX78" s="874"/>
      <c r="DY78" s="874"/>
      <c r="DZ78" s="875"/>
      <c r="EA78" s="221"/>
    </row>
    <row r="79" spans="1:131" ht="26.25" customHeight="1" x14ac:dyDescent="0.2">
      <c r="A79" s="230">
        <v>12</v>
      </c>
      <c r="B79" s="887"/>
      <c r="C79" s="888"/>
      <c r="D79" s="888"/>
      <c r="E79" s="888"/>
      <c r="F79" s="888"/>
      <c r="G79" s="888"/>
      <c r="H79" s="888"/>
      <c r="I79" s="888"/>
      <c r="J79" s="888"/>
      <c r="K79" s="888"/>
      <c r="L79" s="888"/>
      <c r="M79" s="888"/>
      <c r="N79" s="888"/>
      <c r="O79" s="888"/>
      <c r="P79" s="889"/>
      <c r="Q79" s="890"/>
      <c r="R79" s="844"/>
      <c r="S79" s="844"/>
      <c r="T79" s="844"/>
      <c r="U79" s="844"/>
      <c r="V79" s="844"/>
      <c r="W79" s="844"/>
      <c r="X79" s="844"/>
      <c r="Y79" s="844"/>
      <c r="Z79" s="844"/>
      <c r="AA79" s="844"/>
      <c r="AB79" s="844"/>
      <c r="AC79" s="844"/>
      <c r="AD79" s="844"/>
      <c r="AE79" s="844"/>
      <c r="AF79" s="844"/>
      <c r="AG79" s="844"/>
      <c r="AH79" s="844"/>
      <c r="AI79" s="844"/>
      <c r="AJ79" s="844"/>
      <c r="AK79" s="844"/>
      <c r="AL79" s="844"/>
      <c r="AM79" s="844"/>
      <c r="AN79" s="844"/>
      <c r="AO79" s="844"/>
      <c r="AP79" s="844"/>
      <c r="AQ79" s="844"/>
      <c r="AR79" s="844"/>
      <c r="AS79" s="844"/>
      <c r="AT79" s="844"/>
      <c r="AU79" s="844"/>
      <c r="AV79" s="844"/>
      <c r="AW79" s="844"/>
      <c r="AX79" s="844"/>
      <c r="AY79" s="844"/>
      <c r="AZ79" s="846"/>
      <c r="BA79" s="846"/>
      <c r="BB79" s="846"/>
      <c r="BC79" s="846"/>
      <c r="BD79" s="847"/>
      <c r="BE79" s="233"/>
      <c r="BF79" s="233"/>
      <c r="BG79" s="233"/>
      <c r="BH79" s="233"/>
      <c r="BI79" s="233"/>
      <c r="BJ79" s="221"/>
      <c r="BK79" s="221"/>
      <c r="BL79" s="221"/>
      <c r="BM79" s="221"/>
      <c r="BN79" s="221"/>
      <c r="BO79" s="233"/>
      <c r="BP79" s="233"/>
      <c r="BQ79" s="230">
        <v>73</v>
      </c>
      <c r="BR79" s="235"/>
      <c r="BS79" s="873"/>
      <c r="BT79" s="874"/>
      <c r="BU79" s="874"/>
      <c r="BV79" s="874"/>
      <c r="BW79" s="874"/>
      <c r="BX79" s="874"/>
      <c r="BY79" s="874"/>
      <c r="BZ79" s="874"/>
      <c r="CA79" s="874"/>
      <c r="CB79" s="874"/>
      <c r="CC79" s="874"/>
      <c r="CD79" s="874"/>
      <c r="CE79" s="874"/>
      <c r="CF79" s="874"/>
      <c r="CG79" s="879"/>
      <c r="CH79" s="876"/>
      <c r="CI79" s="877"/>
      <c r="CJ79" s="877"/>
      <c r="CK79" s="877"/>
      <c r="CL79" s="878"/>
      <c r="CM79" s="876"/>
      <c r="CN79" s="877"/>
      <c r="CO79" s="877"/>
      <c r="CP79" s="877"/>
      <c r="CQ79" s="878"/>
      <c r="CR79" s="876"/>
      <c r="CS79" s="877"/>
      <c r="CT79" s="877"/>
      <c r="CU79" s="877"/>
      <c r="CV79" s="878"/>
      <c r="CW79" s="876"/>
      <c r="CX79" s="877"/>
      <c r="CY79" s="877"/>
      <c r="CZ79" s="877"/>
      <c r="DA79" s="878"/>
      <c r="DB79" s="876"/>
      <c r="DC79" s="877"/>
      <c r="DD79" s="877"/>
      <c r="DE79" s="877"/>
      <c r="DF79" s="878"/>
      <c r="DG79" s="876"/>
      <c r="DH79" s="877"/>
      <c r="DI79" s="877"/>
      <c r="DJ79" s="877"/>
      <c r="DK79" s="878"/>
      <c r="DL79" s="876"/>
      <c r="DM79" s="877"/>
      <c r="DN79" s="877"/>
      <c r="DO79" s="877"/>
      <c r="DP79" s="878"/>
      <c r="DQ79" s="876"/>
      <c r="DR79" s="877"/>
      <c r="DS79" s="877"/>
      <c r="DT79" s="877"/>
      <c r="DU79" s="878"/>
      <c r="DV79" s="873"/>
      <c r="DW79" s="874"/>
      <c r="DX79" s="874"/>
      <c r="DY79" s="874"/>
      <c r="DZ79" s="875"/>
      <c r="EA79" s="221"/>
    </row>
    <row r="80" spans="1:131" ht="26.25" customHeight="1" x14ac:dyDescent="0.2">
      <c r="A80" s="230">
        <v>13</v>
      </c>
      <c r="B80" s="887"/>
      <c r="C80" s="888"/>
      <c r="D80" s="888"/>
      <c r="E80" s="888"/>
      <c r="F80" s="888"/>
      <c r="G80" s="888"/>
      <c r="H80" s="888"/>
      <c r="I80" s="888"/>
      <c r="J80" s="888"/>
      <c r="K80" s="888"/>
      <c r="L80" s="888"/>
      <c r="M80" s="888"/>
      <c r="N80" s="888"/>
      <c r="O80" s="888"/>
      <c r="P80" s="889"/>
      <c r="Q80" s="890"/>
      <c r="R80" s="844"/>
      <c r="S80" s="844"/>
      <c r="T80" s="844"/>
      <c r="U80" s="844"/>
      <c r="V80" s="844"/>
      <c r="W80" s="844"/>
      <c r="X80" s="844"/>
      <c r="Y80" s="844"/>
      <c r="Z80" s="844"/>
      <c r="AA80" s="844"/>
      <c r="AB80" s="844"/>
      <c r="AC80" s="844"/>
      <c r="AD80" s="844"/>
      <c r="AE80" s="844"/>
      <c r="AF80" s="844"/>
      <c r="AG80" s="844"/>
      <c r="AH80" s="844"/>
      <c r="AI80" s="844"/>
      <c r="AJ80" s="844"/>
      <c r="AK80" s="844"/>
      <c r="AL80" s="844"/>
      <c r="AM80" s="844"/>
      <c r="AN80" s="844"/>
      <c r="AO80" s="844"/>
      <c r="AP80" s="844"/>
      <c r="AQ80" s="844"/>
      <c r="AR80" s="844"/>
      <c r="AS80" s="844"/>
      <c r="AT80" s="844"/>
      <c r="AU80" s="844"/>
      <c r="AV80" s="844"/>
      <c r="AW80" s="844"/>
      <c r="AX80" s="844"/>
      <c r="AY80" s="844"/>
      <c r="AZ80" s="846"/>
      <c r="BA80" s="846"/>
      <c r="BB80" s="846"/>
      <c r="BC80" s="846"/>
      <c r="BD80" s="847"/>
      <c r="BE80" s="233"/>
      <c r="BF80" s="233"/>
      <c r="BG80" s="233"/>
      <c r="BH80" s="233"/>
      <c r="BI80" s="233"/>
      <c r="BJ80" s="233"/>
      <c r="BK80" s="233"/>
      <c r="BL80" s="233"/>
      <c r="BM80" s="233"/>
      <c r="BN80" s="233"/>
      <c r="BO80" s="233"/>
      <c r="BP80" s="233"/>
      <c r="BQ80" s="230">
        <v>74</v>
      </c>
      <c r="BR80" s="235"/>
      <c r="BS80" s="873"/>
      <c r="BT80" s="874"/>
      <c r="BU80" s="874"/>
      <c r="BV80" s="874"/>
      <c r="BW80" s="874"/>
      <c r="BX80" s="874"/>
      <c r="BY80" s="874"/>
      <c r="BZ80" s="874"/>
      <c r="CA80" s="874"/>
      <c r="CB80" s="874"/>
      <c r="CC80" s="874"/>
      <c r="CD80" s="874"/>
      <c r="CE80" s="874"/>
      <c r="CF80" s="874"/>
      <c r="CG80" s="879"/>
      <c r="CH80" s="876"/>
      <c r="CI80" s="877"/>
      <c r="CJ80" s="877"/>
      <c r="CK80" s="877"/>
      <c r="CL80" s="878"/>
      <c r="CM80" s="876"/>
      <c r="CN80" s="877"/>
      <c r="CO80" s="877"/>
      <c r="CP80" s="877"/>
      <c r="CQ80" s="878"/>
      <c r="CR80" s="876"/>
      <c r="CS80" s="877"/>
      <c r="CT80" s="877"/>
      <c r="CU80" s="877"/>
      <c r="CV80" s="878"/>
      <c r="CW80" s="876"/>
      <c r="CX80" s="877"/>
      <c r="CY80" s="877"/>
      <c r="CZ80" s="877"/>
      <c r="DA80" s="878"/>
      <c r="DB80" s="876"/>
      <c r="DC80" s="877"/>
      <c r="DD80" s="877"/>
      <c r="DE80" s="877"/>
      <c r="DF80" s="878"/>
      <c r="DG80" s="876"/>
      <c r="DH80" s="877"/>
      <c r="DI80" s="877"/>
      <c r="DJ80" s="877"/>
      <c r="DK80" s="878"/>
      <c r="DL80" s="876"/>
      <c r="DM80" s="877"/>
      <c r="DN80" s="877"/>
      <c r="DO80" s="877"/>
      <c r="DP80" s="878"/>
      <c r="DQ80" s="876"/>
      <c r="DR80" s="877"/>
      <c r="DS80" s="877"/>
      <c r="DT80" s="877"/>
      <c r="DU80" s="878"/>
      <c r="DV80" s="873"/>
      <c r="DW80" s="874"/>
      <c r="DX80" s="874"/>
      <c r="DY80" s="874"/>
      <c r="DZ80" s="875"/>
      <c r="EA80" s="221"/>
    </row>
    <row r="81" spans="1:131" ht="26.25" customHeight="1" x14ac:dyDescent="0.2">
      <c r="A81" s="230">
        <v>14</v>
      </c>
      <c r="B81" s="887"/>
      <c r="C81" s="888"/>
      <c r="D81" s="888"/>
      <c r="E81" s="888"/>
      <c r="F81" s="888"/>
      <c r="G81" s="888"/>
      <c r="H81" s="888"/>
      <c r="I81" s="888"/>
      <c r="J81" s="888"/>
      <c r="K81" s="888"/>
      <c r="L81" s="888"/>
      <c r="M81" s="888"/>
      <c r="N81" s="888"/>
      <c r="O81" s="888"/>
      <c r="P81" s="889"/>
      <c r="Q81" s="890"/>
      <c r="R81" s="844"/>
      <c r="S81" s="844"/>
      <c r="T81" s="844"/>
      <c r="U81" s="844"/>
      <c r="V81" s="844"/>
      <c r="W81" s="844"/>
      <c r="X81" s="844"/>
      <c r="Y81" s="844"/>
      <c r="Z81" s="844"/>
      <c r="AA81" s="844"/>
      <c r="AB81" s="844"/>
      <c r="AC81" s="844"/>
      <c r="AD81" s="844"/>
      <c r="AE81" s="844"/>
      <c r="AF81" s="844"/>
      <c r="AG81" s="844"/>
      <c r="AH81" s="844"/>
      <c r="AI81" s="844"/>
      <c r="AJ81" s="844"/>
      <c r="AK81" s="844"/>
      <c r="AL81" s="844"/>
      <c r="AM81" s="844"/>
      <c r="AN81" s="844"/>
      <c r="AO81" s="844"/>
      <c r="AP81" s="844"/>
      <c r="AQ81" s="844"/>
      <c r="AR81" s="844"/>
      <c r="AS81" s="844"/>
      <c r="AT81" s="844"/>
      <c r="AU81" s="844"/>
      <c r="AV81" s="844"/>
      <c r="AW81" s="844"/>
      <c r="AX81" s="844"/>
      <c r="AY81" s="844"/>
      <c r="AZ81" s="846"/>
      <c r="BA81" s="846"/>
      <c r="BB81" s="846"/>
      <c r="BC81" s="846"/>
      <c r="BD81" s="847"/>
      <c r="BE81" s="233"/>
      <c r="BF81" s="233"/>
      <c r="BG81" s="233"/>
      <c r="BH81" s="233"/>
      <c r="BI81" s="233"/>
      <c r="BJ81" s="233"/>
      <c r="BK81" s="233"/>
      <c r="BL81" s="233"/>
      <c r="BM81" s="233"/>
      <c r="BN81" s="233"/>
      <c r="BO81" s="233"/>
      <c r="BP81" s="233"/>
      <c r="BQ81" s="230">
        <v>75</v>
      </c>
      <c r="BR81" s="235"/>
      <c r="BS81" s="873"/>
      <c r="BT81" s="874"/>
      <c r="BU81" s="874"/>
      <c r="BV81" s="874"/>
      <c r="BW81" s="874"/>
      <c r="BX81" s="874"/>
      <c r="BY81" s="874"/>
      <c r="BZ81" s="874"/>
      <c r="CA81" s="874"/>
      <c r="CB81" s="874"/>
      <c r="CC81" s="874"/>
      <c r="CD81" s="874"/>
      <c r="CE81" s="874"/>
      <c r="CF81" s="874"/>
      <c r="CG81" s="879"/>
      <c r="CH81" s="876"/>
      <c r="CI81" s="877"/>
      <c r="CJ81" s="877"/>
      <c r="CK81" s="877"/>
      <c r="CL81" s="878"/>
      <c r="CM81" s="876"/>
      <c r="CN81" s="877"/>
      <c r="CO81" s="877"/>
      <c r="CP81" s="877"/>
      <c r="CQ81" s="878"/>
      <c r="CR81" s="876"/>
      <c r="CS81" s="877"/>
      <c r="CT81" s="877"/>
      <c r="CU81" s="877"/>
      <c r="CV81" s="878"/>
      <c r="CW81" s="876"/>
      <c r="CX81" s="877"/>
      <c r="CY81" s="877"/>
      <c r="CZ81" s="877"/>
      <c r="DA81" s="878"/>
      <c r="DB81" s="876"/>
      <c r="DC81" s="877"/>
      <c r="DD81" s="877"/>
      <c r="DE81" s="877"/>
      <c r="DF81" s="878"/>
      <c r="DG81" s="876"/>
      <c r="DH81" s="877"/>
      <c r="DI81" s="877"/>
      <c r="DJ81" s="877"/>
      <c r="DK81" s="878"/>
      <c r="DL81" s="876"/>
      <c r="DM81" s="877"/>
      <c r="DN81" s="877"/>
      <c r="DO81" s="877"/>
      <c r="DP81" s="878"/>
      <c r="DQ81" s="876"/>
      <c r="DR81" s="877"/>
      <c r="DS81" s="877"/>
      <c r="DT81" s="877"/>
      <c r="DU81" s="878"/>
      <c r="DV81" s="873"/>
      <c r="DW81" s="874"/>
      <c r="DX81" s="874"/>
      <c r="DY81" s="874"/>
      <c r="DZ81" s="875"/>
      <c r="EA81" s="221"/>
    </row>
    <row r="82" spans="1:131" ht="26.25" customHeight="1" x14ac:dyDescent="0.2">
      <c r="A82" s="230">
        <v>15</v>
      </c>
      <c r="B82" s="887"/>
      <c r="C82" s="888"/>
      <c r="D82" s="888"/>
      <c r="E82" s="888"/>
      <c r="F82" s="888"/>
      <c r="G82" s="888"/>
      <c r="H82" s="888"/>
      <c r="I82" s="888"/>
      <c r="J82" s="888"/>
      <c r="K82" s="888"/>
      <c r="L82" s="888"/>
      <c r="M82" s="888"/>
      <c r="N82" s="888"/>
      <c r="O82" s="888"/>
      <c r="P82" s="889"/>
      <c r="Q82" s="890"/>
      <c r="R82" s="844"/>
      <c r="S82" s="844"/>
      <c r="T82" s="844"/>
      <c r="U82" s="844"/>
      <c r="V82" s="844"/>
      <c r="W82" s="844"/>
      <c r="X82" s="844"/>
      <c r="Y82" s="844"/>
      <c r="Z82" s="844"/>
      <c r="AA82" s="844"/>
      <c r="AB82" s="844"/>
      <c r="AC82" s="844"/>
      <c r="AD82" s="844"/>
      <c r="AE82" s="844"/>
      <c r="AF82" s="844"/>
      <c r="AG82" s="844"/>
      <c r="AH82" s="844"/>
      <c r="AI82" s="844"/>
      <c r="AJ82" s="844"/>
      <c r="AK82" s="844"/>
      <c r="AL82" s="844"/>
      <c r="AM82" s="844"/>
      <c r="AN82" s="844"/>
      <c r="AO82" s="844"/>
      <c r="AP82" s="844"/>
      <c r="AQ82" s="844"/>
      <c r="AR82" s="844"/>
      <c r="AS82" s="844"/>
      <c r="AT82" s="844"/>
      <c r="AU82" s="844"/>
      <c r="AV82" s="844"/>
      <c r="AW82" s="844"/>
      <c r="AX82" s="844"/>
      <c r="AY82" s="844"/>
      <c r="AZ82" s="846"/>
      <c r="BA82" s="846"/>
      <c r="BB82" s="846"/>
      <c r="BC82" s="846"/>
      <c r="BD82" s="847"/>
      <c r="BE82" s="233"/>
      <c r="BF82" s="233"/>
      <c r="BG82" s="233"/>
      <c r="BH82" s="233"/>
      <c r="BI82" s="233"/>
      <c r="BJ82" s="233"/>
      <c r="BK82" s="233"/>
      <c r="BL82" s="233"/>
      <c r="BM82" s="233"/>
      <c r="BN82" s="233"/>
      <c r="BO82" s="233"/>
      <c r="BP82" s="233"/>
      <c r="BQ82" s="230">
        <v>76</v>
      </c>
      <c r="BR82" s="235"/>
      <c r="BS82" s="873"/>
      <c r="BT82" s="874"/>
      <c r="BU82" s="874"/>
      <c r="BV82" s="874"/>
      <c r="BW82" s="874"/>
      <c r="BX82" s="874"/>
      <c r="BY82" s="874"/>
      <c r="BZ82" s="874"/>
      <c r="CA82" s="874"/>
      <c r="CB82" s="874"/>
      <c r="CC82" s="874"/>
      <c r="CD82" s="874"/>
      <c r="CE82" s="874"/>
      <c r="CF82" s="874"/>
      <c r="CG82" s="879"/>
      <c r="CH82" s="876"/>
      <c r="CI82" s="877"/>
      <c r="CJ82" s="877"/>
      <c r="CK82" s="877"/>
      <c r="CL82" s="878"/>
      <c r="CM82" s="876"/>
      <c r="CN82" s="877"/>
      <c r="CO82" s="877"/>
      <c r="CP82" s="877"/>
      <c r="CQ82" s="878"/>
      <c r="CR82" s="876"/>
      <c r="CS82" s="877"/>
      <c r="CT82" s="877"/>
      <c r="CU82" s="877"/>
      <c r="CV82" s="878"/>
      <c r="CW82" s="876"/>
      <c r="CX82" s="877"/>
      <c r="CY82" s="877"/>
      <c r="CZ82" s="877"/>
      <c r="DA82" s="878"/>
      <c r="DB82" s="876"/>
      <c r="DC82" s="877"/>
      <c r="DD82" s="877"/>
      <c r="DE82" s="877"/>
      <c r="DF82" s="878"/>
      <c r="DG82" s="876"/>
      <c r="DH82" s="877"/>
      <c r="DI82" s="877"/>
      <c r="DJ82" s="877"/>
      <c r="DK82" s="878"/>
      <c r="DL82" s="876"/>
      <c r="DM82" s="877"/>
      <c r="DN82" s="877"/>
      <c r="DO82" s="877"/>
      <c r="DP82" s="878"/>
      <c r="DQ82" s="876"/>
      <c r="DR82" s="877"/>
      <c r="DS82" s="877"/>
      <c r="DT82" s="877"/>
      <c r="DU82" s="878"/>
      <c r="DV82" s="873"/>
      <c r="DW82" s="874"/>
      <c r="DX82" s="874"/>
      <c r="DY82" s="874"/>
      <c r="DZ82" s="875"/>
      <c r="EA82" s="221"/>
    </row>
    <row r="83" spans="1:131" ht="26.25" customHeight="1" x14ac:dyDescent="0.2">
      <c r="A83" s="230">
        <v>16</v>
      </c>
      <c r="B83" s="887"/>
      <c r="C83" s="888"/>
      <c r="D83" s="888"/>
      <c r="E83" s="888"/>
      <c r="F83" s="888"/>
      <c r="G83" s="888"/>
      <c r="H83" s="888"/>
      <c r="I83" s="888"/>
      <c r="J83" s="888"/>
      <c r="K83" s="888"/>
      <c r="L83" s="888"/>
      <c r="M83" s="888"/>
      <c r="N83" s="888"/>
      <c r="O83" s="888"/>
      <c r="P83" s="889"/>
      <c r="Q83" s="890"/>
      <c r="R83" s="844"/>
      <c r="S83" s="844"/>
      <c r="T83" s="844"/>
      <c r="U83" s="844"/>
      <c r="V83" s="844"/>
      <c r="W83" s="844"/>
      <c r="X83" s="844"/>
      <c r="Y83" s="844"/>
      <c r="Z83" s="844"/>
      <c r="AA83" s="844"/>
      <c r="AB83" s="844"/>
      <c r="AC83" s="844"/>
      <c r="AD83" s="844"/>
      <c r="AE83" s="844"/>
      <c r="AF83" s="844"/>
      <c r="AG83" s="844"/>
      <c r="AH83" s="844"/>
      <c r="AI83" s="844"/>
      <c r="AJ83" s="844"/>
      <c r="AK83" s="844"/>
      <c r="AL83" s="844"/>
      <c r="AM83" s="844"/>
      <c r="AN83" s="844"/>
      <c r="AO83" s="844"/>
      <c r="AP83" s="844"/>
      <c r="AQ83" s="844"/>
      <c r="AR83" s="844"/>
      <c r="AS83" s="844"/>
      <c r="AT83" s="844"/>
      <c r="AU83" s="844"/>
      <c r="AV83" s="844"/>
      <c r="AW83" s="844"/>
      <c r="AX83" s="844"/>
      <c r="AY83" s="844"/>
      <c r="AZ83" s="846"/>
      <c r="BA83" s="846"/>
      <c r="BB83" s="846"/>
      <c r="BC83" s="846"/>
      <c r="BD83" s="847"/>
      <c r="BE83" s="233"/>
      <c r="BF83" s="233"/>
      <c r="BG83" s="233"/>
      <c r="BH83" s="233"/>
      <c r="BI83" s="233"/>
      <c r="BJ83" s="233"/>
      <c r="BK83" s="233"/>
      <c r="BL83" s="233"/>
      <c r="BM83" s="233"/>
      <c r="BN83" s="233"/>
      <c r="BO83" s="233"/>
      <c r="BP83" s="233"/>
      <c r="BQ83" s="230">
        <v>77</v>
      </c>
      <c r="BR83" s="235"/>
      <c r="BS83" s="873"/>
      <c r="BT83" s="874"/>
      <c r="BU83" s="874"/>
      <c r="BV83" s="874"/>
      <c r="BW83" s="874"/>
      <c r="BX83" s="874"/>
      <c r="BY83" s="874"/>
      <c r="BZ83" s="874"/>
      <c r="CA83" s="874"/>
      <c r="CB83" s="874"/>
      <c r="CC83" s="874"/>
      <c r="CD83" s="874"/>
      <c r="CE83" s="874"/>
      <c r="CF83" s="874"/>
      <c r="CG83" s="879"/>
      <c r="CH83" s="876"/>
      <c r="CI83" s="877"/>
      <c r="CJ83" s="877"/>
      <c r="CK83" s="877"/>
      <c r="CL83" s="878"/>
      <c r="CM83" s="876"/>
      <c r="CN83" s="877"/>
      <c r="CO83" s="877"/>
      <c r="CP83" s="877"/>
      <c r="CQ83" s="878"/>
      <c r="CR83" s="876"/>
      <c r="CS83" s="877"/>
      <c r="CT83" s="877"/>
      <c r="CU83" s="877"/>
      <c r="CV83" s="878"/>
      <c r="CW83" s="876"/>
      <c r="CX83" s="877"/>
      <c r="CY83" s="877"/>
      <c r="CZ83" s="877"/>
      <c r="DA83" s="878"/>
      <c r="DB83" s="876"/>
      <c r="DC83" s="877"/>
      <c r="DD83" s="877"/>
      <c r="DE83" s="877"/>
      <c r="DF83" s="878"/>
      <c r="DG83" s="876"/>
      <c r="DH83" s="877"/>
      <c r="DI83" s="877"/>
      <c r="DJ83" s="877"/>
      <c r="DK83" s="878"/>
      <c r="DL83" s="876"/>
      <c r="DM83" s="877"/>
      <c r="DN83" s="877"/>
      <c r="DO83" s="877"/>
      <c r="DP83" s="878"/>
      <c r="DQ83" s="876"/>
      <c r="DR83" s="877"/>
      <c r="DS83" s="877"/>
      <c r="DT83" s="877"/>
      <c r="DU83" s="878"/>
      <c r="DV83" s="873"/>
      <c r="DW83" s="874"/>
      <c r="DX83" s="874"/>
      <c r="DY83" s="874"/>
      <c r="DZ83" s="875"/>
      <c r="EA83" s="221"/>
    </row>
    <row r="84" spans="1:131" ht="26.25" customHeight="1" x14ac:dyDescent="0.2">
      <c r="A84" s="230">
        <v>17</v>
      </c>
      <c r="B84" s="887"/>
      <c r="C84" s="888"/>
      <c r="D84" s="888"/>
      <c r="E84" s="888"/>
      <c r="F84" s="888"/>
      <c r="G84" s="888"/>
      <c r="H84" s="888"/>
      <c r="I84" s="888"/>
      <c r="J84" s="888"/>
      <c r="K84" s="888"/>
      <c r="L84" s="888"/>
      <c r="M84" s="888"/>
      <c r="N84" s="888"/>
      <c r="O84" s="888"/>
      <c r="P84" s="889"/>
      <c r="Q84" s="890"/>
      <c r="R84" s="844"/>
      <c r="S84" s="844"/>
      <c r="T84" s="844"/>
      <c r="U84" s="844"/>
      <c r="V84" s="844"/>
      <c r="W84" s="844"/>
      <c r="X84" s="844"/>
      <c r="Y84" s="844"/>
      <c r="Z84" s="844"/>
      <c r="AA84" s="844"/>
      <c r="AB84" s="844"/>
      <c r="AC84" s="844"/>
      <c r="AD84" s="844"/>
      <c r="AE84" s="844"/>
      <c r="AF84" s="844"/>
      <c r="AG84" s="844"/>
      <c r="AH84" s="844"/>
      <c r="AI84" s="844"/>
      <c r="AJ84" s="844"/>
      <c r="AK84" s="844"/>
      <c r="AL84" s="844"/>
      <c r="AM84" s="844"/>
      <c r="AN84" s="844"/>
      <c r="AO84" s="844"/>
      <c r="AP84" s="844"/>
      <c r="AQ84" s="844"/>
      <c r="AR84" s="844"/>
      <c r="AS84" s="844"/>
      <c r="AT84" s="844"/>
      <c r="AU84" s="844"/>
      <c r="AV84" s="844"/>
      <c r="AW84" s="844"/>
      <c r="AX84" s="844"/>
      <c r="AY84" s="844"/>
      <c r="AZ84" s="846"/>
      <c r="BA84" s="846"/>
      <c r="BB84" s="846"/>
      <c r="BC84" s="846"/>
      <c r="BD84" s="847"/>
      <c r="BE84" s="233"/>
      <c r="BF84" s="233"/>
      <c r="BG84" s="233"/>
      <c r="BH84" s="233"/>
      <c r="BI84" s="233"/>
      <c r="BJ84" s="233"/>
      <c r="BK84" s="233"/>
      <c r="BL84" s="233"/>
      <c r="BM84" s="233"/>
      <c r="BN84" s="233"/>
      <c r="BO84" s="233"/>
      <c r="BP84" s="233"/>
      <c r="BQ84" s="230">
        <v>78</v>
      </c>
      <c r="BR84" s="235"/>
      <c r="BS84" s="873"/>
      <c r="BT84" s="874"/>
      <c r="BU84" s="874"/>
      <c r="BV84" s="874"/>
      <c r="BW84" s="874"/>
      <c r="BX84" s="874"/>
      <c r="BY84" s="874"/>
      <c r="BZ84" s="874"/>
      <c r="CA84" s="874"/>
      <c r="CB84" s="874"/>
      <c r="CC84" s="874"/>
      <c r="CD84" s="874"/>
      <c r="CE84" s="874"/>
      <c r="CF84" s="874"/>
      <c r="CG84" s="879"/>
      <c r="CH84" s="876"/>
      <c r="CI84" s="877"/>
      <c r="CJ84" s="877"/>
      <c r="CK84" s="877"/>
      <c r="CL84" s="878"/>
      <c r="CM84" s="876"/>
      <c r="CN84" s="877"/>
      <c r="CO84" s="877"/>
      <c r="CP84" s="877"/>
      <c r="CQ84" s="878"/>
      <c r="CR84" s="876"/>
      <c r="CS84" s="877"/>
      <c r="CT84" s="877"/>
      <c r="CU84" s="877"/>
      <c r="CV84" s="878"/>
      <c r="CW84" s="876"/>
      <c r="CX84" s="877"/>
      <c r="CY84" s="877"/>
      <c r="CZ84" s="877"/>
      <c r="DA84" s="878"/>
      <c r="DB84" s="876"/>
      <c r="DC84" s="877"/>
      <c r="DD84" s="877"/>
      <c r="DE84" s="877"/>
      <c r="DF84" s="878"/>
      <c r="DG84" s="876"/>
      <c r="DH84" s="877"/>
      <c r="DI84" s="877"/>
      <c r="DJ84" s="877"/>
      <c r="DK84" s="878"/>
      <c r="DL84" s="876"/>
      <c r="DM84" s="877"/>
      <c r="DN84" s="877"/>
      <c r="DO84" s="877"/>
      <c r="DP84" s="878"/>
      <c r="DQ84" s="876"/>
      <c r="DR84" s="877"/>
      <c r="DS84" s="877"/>
      <c r="DT84" s="877"/>
      <c r="DU84" s="878"/>
      <c r="DV84" s="873"/>
      <c r="DW84" s="874"/>
      <c r="DX84" s="874"/>
      <c r="DY84" s="874"/>
      <c r="DZ84" s="875"/>
      <c r="EA84" s="221"/>
    </row>
    <row r="85" spans="1:131" ht="26.25" customHeight="1" x14ac:dyDescent="0.2">
      <c r="A85" s="230">
        <v>18</v>
      </c>
      <c r="B85" s="887"/>
      <c r="C85" s="888"/>
      <c r="D85" s="888"/>
      <c r="E85" s="888"/>
      <c r="F85" s="888"/>
      <c r="G85" s="888"/>
      <c r="H85" s="888"/>
      <c r="I85" s="888"/>
      <c r="J85" s="888"/>
      <c r="K85" s="888"/>
      <c r="L85" s="888"/>
      <c r="M85" s="888"/>
      <c r="N85" s="888"/>
      <c r="O85" s="888"/>
      <c r="P85" s="889"/>
      <c r="Q85" s="890"/>
      <c r="R85" s="844"/>
      <c r="S85" s="844"/>
      <c r="T85" s="844"/>
      <c r="U85" s="844"/>
      <c r="V85" s="844"/>
      <c r="W85" s="844"/>
      <c r="X85" s="844"/>
      <c r="Y85" s="844"/>
      <c r="Z85" s="844"/>
      <c r="AA85" s="844"/>
      <c r="AB85" s="844"/>
      <c r="AC85" s="844"/>
      <c r="AD85" s="844"/>
      <c r="AE85" s="844"/>
      <c r="AF85" s="844"/>
      <c r="AG85" s="844"/>
      <c r="AH85" s="844"/>
      <c r="AI85" s="844"/>
      <c r="AJ85" s="844"/>
      <c r="AK85" s="844"/>
      <c r="AL85" s="844"/>
      <c r="AM85" s="844"/>
      <c r="AN85" s="844"/>
      <c r="AO85" s="844"/>
      <c r="AP85" s="844"/>
      <c r="AQ85" s="844"/>
      <c r="AR85" s="844"/>
      <c r="AS85" s="844"/>
      <c r="AT85" s="844"/>
      <c r="AU85" s="844"/>
      <c r="AV85" s="844"/>
      <c r="AW85" s="844"/>
      <c r="AX85" s="844"/>
      <c r="AY85" s="844"/>
      <c r="AZ85" s="846"/>
      <c r="BA85" s="846"/>
      <c r="BB85" s="846"/>
      <c r="BC85" s="846"/>
      <c r="BD85" s="847"/>
      <c r="BE85" s="233"/>
      <c r="BF85" s="233"/>
      <c r="BG85" s="233"/>
      <c r="BH85" s="233"/>
      <c r="BI85" s="233"/>
      <c r="BJ85" s="233"/>
      <c r="BK85" s="233"/>
      <c r="BL85" s="233"/>
      <c r="BM85" s="233"/>
      <c r="BN85" s="233"/>
      <c r="BO85" s="233"/>
      <c r="BP85" s="233"/>
      <c r="BQ85" s="230">
        <v>79</v>
      </c>
      <c r="BR85" s="235"/>
      <c r="BS85" s="873"/>
      <c r="BT85" s="874"/>
      <c r="BU85" s="874"/>
      <c r="BV85" s="874"/>
      <c r="BW85" s="874"/>
      <c r="BX85" s="874"/>
      <c r="BY85" s="874"/>
      <c r="BZ85" s="874"/>
      <c r="CA85" s="874"/>
      <c r="CB85" s="874"/>
      <c r="CC85" s="874"/>
      <c r="CD85" s="874"/>
      <c r="CE85" s="874"/>
      <c r="CF85" s="874"/>
      <c r="CG85" s="879"/>
      <c r="CH85" s="876"/>
      <c r="CI85" s="877"/>
      <c r="CJ85" s="877"/>
      <c r="CK85" s="877"/>
      <c r="CL85" s="878"/>
      <c r="CM85" s="876"/>
      <c r="CN85" s="877"/>
      <c r="CO85" s="877"/>
      <c r="CP85" s="877"/>
      <c r="CQ85" s="878"/>
      <c r="CR85" s="876"/>
      <c r="CS85" s="877"/>
      <c r="CT85" s="877"/>
      <c r="CU85" s="877"/>
      <c r="CV85" s="878"/>
      <c r="CW85" s="876"/>
      <c r="CX85" s="877"/>
      <c r="CY85" s="877"/>
      <c r="CZ85" s="877"/>
      <c r="DA85" s="878"/>
      <c r="DB85" s="876"/>
      <c r="DC85" s="877"/>
      <c r="DD85" s="877"/>
      <c r="DE85" s="877"/>
      <c r="DF85" s="878"/>
      <c r="DG85" s="876"/>
      <c r="DH85" s="877"/>
      <c r="DI85" s="877"/>
      <c r="DJ85" s="877"/>
      <c r="DK85" s="878"/>
      <c r="DL85" s="876"/>
      <c r="DM85" s="877"/>
      <c r="DN85" s="877"/>
      <c r="DO85" s="877"/>
      <c r="DP85" s="878"/>
      <c r="DQ85" s="876"/>
      <c r="DR85" s="877"/>
      <c r="DS85" s="877"/>
      <c r="DT85" s="877"/>
      <c r="DU85" s="878"/>
      <c r="DV85" s="873"/>
      <c r="DW85" s="874"/>
      <c r="DX85" s="874"/>
      <c r="DY85" s="874"/>
      <c r="DZ85" s="875"/>
      <c r="EA85" s="221"/>
    </row>
    <row r="86" spans="1:131" ht="26.25" customHeight="1" x14ac:dyDescent="0.2">
      <c r="A86" s="230">
        <v>19</v>
      </c>
      <c r="B86" s="887"/>
      <c r="C86" s="888"/>
      <c r="D86" s="888"/>
      <c r="E86" s="888"/>
      <c r="F86" s="888"/>
      <c r="G86" s="888"/>
      <c r="H86" s="888"/>
      <c r="I86" s="888"/>
      <c r="J86" s="888"/>
      <c r="K86" s="888"/>
      <c r="L86" s="888"/>
      <c r="M86" s="888"/>
      <c r="N86" s="888"/>
      <c r="O86" s="888"/>
      <c r="P86" s="889"/>
      <c r="Q86" s="890"/>
      <c r="R86" s="844"/>
      <c r="S86" s="844"/>
      <c r="T86" s="844"/>
      <c r="U86" s="844"/>
      <c r="V86" s="844"/>
      <c r="W86" s="844"/>
      <c r="X86" s="844"/>
      <c r="Y86" s="844"/>
      <c r="Z86" s="844"/>
      <c r="AA86" s="844"/>
      <c r="AB86" s="844"/>
      <c r="AC86" s="844"/>
      <c r="AD86" s="844"/>
      <c r="AE86" s="844"/>
      <c r="AF86" s="844"/>
      <c r="AG86" s="844"/>
      <c r="AH86" s="844"/>
      <c r="AI86" s="844"/>
      <c r="AJ86" s="844"/>
      <c r="AK86" s="844"/>
      <c r="AL86" s="844"/>
      <c r="AM86" s="844"/>
      <c r="AN86" s="844"/>
      <c r="AO86" s="844"/>
      <c r="AP86" s="844"/>
      <c r="AQ86" s="844"/>
      <c r="AR86" s="844"/>
      <c r="AS86" s="844"/>
      <c r="AT86" s="844"/>
      <c r="AU86" s="844"/>
      <c r="AV86" s="844"/>
      <c r="AW86" s="844"/>
      <c r="AX86" s="844"/>
      <c r="AY86" s="844"/>
      <c r="AZ86" s="846"/>
      <c r="BA86" s="846"/>
      <c r="BB86" s="846"/>
      <c r="BC86" s="846"/>
      <c r="BD86" s="847"/>
      <c r="BE86" s="233"/>
      <c r="BF86" s="233"/>
      <c r="BG86" s="233"/>
      <c r="BH86" s="233"/>
      <c r="BI86" s="233"/>
      <c r="BJ86" s="233"/>
      <c r="BK86" s="233"/>
      <c r="BL86" s="233"/>
      <c r="BM86" s="233"/>
      <c r="BN86" s="233"/>
      <c r="BO86" s="233"/>
      <c r="BP86" s="233"/>
      <c r="BQ86" s="230">
        <v>80</v>
      </c>
      <c r="BR86" s="235"/>
      <c r="BS86" s="873"/>
      <c r="BT86" s="874"/>
      <c r="BU86" s="874"/>
      <c r="BV86" s="874"/>
      <c r="BW86" s="874"/>
      <c r="BX86" s="874"/>
      <c r="BY86" s="874"/>
      <c r="BZ86" s="874"/>
      <c r="CA86" s="874"/>
      <c r="CB86" s="874"/>
      <c r="CC86" s="874"/>
      <c r="CD86" s="874"/>
      <c r="CE86" s="874"/>
      <c r="CF86" s="874"/>
      <c r="CG86" s="879"/>
      <c r="CH86" s="876"/>
      <c r="CI86" s="877"/>
      <c r="CJ86" s="877"/>
      <c r="CK86" s="877"/>
      <c r="CL86" s="878"/>
      <c r="CM86" s="876"/>
      <c r="CN86" s="877"/>
      <c r="CO86" s="877"/>
      <c r="CP86" s="877"/>
      <c r="CQ86" s="878"/>
      <c r="CR86" s="876"/>
      <c r="CS86" s="877"/>
      <c r="CT86" s="877"/>
      <c r="CU86" s="877"/>
      <c r="CV86" s="878"/>
      <c r="CW86" s="876"/>
      <c r="CX86" s="877"/>
      <c r="CY86" s="877"/>
      <c r="CZ86" s="877"/>
      <c r="DA86" s="878"/>
      <c r="DB86" s="876"/>
      <c r="DC86" s="877"/>
      <c r="DD86" s="877"/>
      <c r="DE86" s="877"/>
      <c r="DF86" s="878"/>
      <c r="DG86" s="876"/>
      <c r="DH86" s="877"/>
      <c r="DI86" s="877"/>
      <c r="DJ86" s="877"/>
      <c r="DK86" s="878"/>
      <c r="DL86" s="876"/>
      <c r="DM86" s="877"/>
      <c r="DN86" s="877"/>
      <c r="DO86" s="877"/>
      <c r="DP86" s="878"/>
      <c r="DQ86" s="876"/>
      <c r="DR86" s="877"/>
      <c r="DS86" s="877"/>
      <c r="DT86" s="877"/>
      <c r="DU86" s="878"/>
      <c r="DV86" s="873"/>
      <c r="DW86" s="874"/>
      <c r="DX86" s="874"/>
      <c r="DY86" s="874"/>
      <c r="DZ86" s="875"/>
      <c r="EA86" s="221"/>
    </row>
    <row r="87" spans="1:131" ht="26.25" customHeight="1" x14ac:dyDescent="0.2">
      <c r="A87" s="236">
        <v>20</v>
      </c>
      <c r="B87" s="894"/>
      <c r="C87" s="895"/>
      <c r="D87" s="895"/>
      <c r="E87" s="895"/>
      <c r="F87" s="895"/>
      <c r="G87" s="895"/>
      <c r="H87" s="895"/>
      <c r="I87" s="895"/>
      <c r="J87" s="895"/>
      <c r="K87" s="895"/>
      <c r="L87" s="895"/>
      <c r="M87" s="895"/>
      <c r="N87" s="895"/>
      <c r="O87" s="895"/>
      <c r="P87" s="896"/>
      <c r="Q87" s="897"/>
      <c r="R87" s="898"/>
      <c r="S87" s="898"/>
      <c r="T87" s="898"/>
      <c r="U87" s="898"/>
      <c r="V87" s="898"/>
      <c r="W87" s="898"/>
      <c r="X87" s="898"/>
      <c r="Y87" s="898"/>
      <c r="Z87" s="898"/>
      <c r="AA87" s="898"/>
      <c r="AB87" s="898"/>
      <c r="AC87" s="898"/>
      <c r="AD87" s="898"/>
      <c r="AE87" s="898"/>
      <c r="AF87" s="898"/>
      <c r="AG87" s="898"/>
      <c r="AH87" s="898"/>
      <c r="AI87" s="898"/>
      <c r="AJ87" s="898"/>
      <c r="AK87" s="898"/>
      <c r="AL87" s="898"/>
      <c r="AM87" s="898"/>
      <c r="AN87" s="898"/>
      <c r="AO87" s="898"/>
      <c r="AP87" s="898"/>
      <c r="AQ87" s="898"/>
      <c r="AR87" s="898"/>
      <c r="AS87" s="898"/>
      <c r="AT87" s="898"/>
      <c r="AU87" s="898"/>
      <c r="AV87" s="898"/>
      <c r="AW87" s="898"/>
      <c r="AX87" s="898"/>
      <c r="AY87" s="898"/>
      <c r="AZ87" s="899"/>
      <c r="BA87" s="899"/>
      <c r="BB87" s="899"/>
      <c r="BC87" s="899"/>
      <c r="BD87" s="900"/>
      <c r="BE87" s="233"/>
      <c r="BF87" s="233"/>
      <c r="BG87" s="233"/>
      <c r="BH87" s="233"/>
      <c r="BI87" s="233"/>
      <c r="BJ87" s="233"/>
      <c r="BK87" s="233"/>
      <c r="BL87" s="233"/>
      <c r="BM87" s="233"/>
      <c r="BN87" s="233"/>
      <c r="BO87" s="233"/>
      <c r="BP87" s="233"/>
      <c r="BQ87" s="230">
        <v>81</v>
      </c>
      <c r="BR87" s="235"/>
      <c r="BS87" s="873"/>
      <c r="BT87" s="874"/>
      <c r="BU87" s="874"/>
      <c r="BV87" s="874"/>
      <c r="BW87" s="874"/>
      <c r="BX87" s="874"/>
      <c r="BY87" s="874"/>
      <c r="BZ87" s="874"/>
      <c r="CA87" s="874"/>
      <c r="CB87" s="874"/>
      <c r="CC87" s="874"/>
      <c r="CD87" s="874"/>
      <c r="CE87" s="874"/>
      <c r="CF87" s="874"/>
      <c r="CG87" s="879"/>
      <c r="CH87" s="876"/>
      <c r="CI87" s="877"/>
      <c r="CJ87" s="877"/>
      <c r="CK87" s="877"/>
      <c r="CL87" s="878"/>
      <c r="CM87" s="876"/>
      <c r="CN87" s="877"/>
      <c r="CO87" s="877"/>
      <c r="CP87" s="877"/>
      <c r="CQ87" s="878"/>
      <c r="CR87" s="876"/>
      <c r="CS87" s="877"/>
      <c r="CT87" s="877"/>
      <c r="CU87" s="877"/>
      <c r="CV87" s="878"/>
      <c r="CW87" s="876"/>
      <c r="CX87" s="877"/>
      <c r="CY87" s="877"/>
      <c r="CZ87" s="877"/>
      <c r="DA87" s="878"/>
      <c r="DB87" s="876"/>
      <c r="DC87" s="877"/>
      <c r="DD87" s="877"/>
      <c r="DE87" s="877"/>
      <c r="DF87" s="878"/>
      <c r="DG87" s="876"/>
      <c r="DH87" s="877"/>
      <c r="DI87" s="877"/>
      <c r="DJ87" s="877"/>
      <c r="DK87" s="878"/>
      <c r="DL87" s="876"/>
      <c r="DM87" s="877"/>
      <c r="DN87" s="877"/>
      <c r="DO87" s="877"/>
      <c r="DP87" s="878"/>
      <c r="DQ87" s="876"/>
      <c r="DR87" s="877"/>
      <c r="DS87" s="877"/>
      <c r="DT87" s="877"/>
      <c r="DU87" s="878"/>
      <c r="DV87" s="873"/>
      <c r="DW87" s="874"/>
      <c r="DX87" s="874"/>
      <c r="DY87" s="874"/>
      <c r="DZ87" s="875"/>
      <c r="EA87" s="221"/>
    </row>
    <row r="88" spans="1:131" ht="26.25" customHeight="1" thickBot="1" x14ac:dyDescent="0.25">
      <c r="A88" s="232" t="s">
        <v>389</v>
      </c>
      <c r="B88" s="803" t="s">
        <v>416</v>
      </c>
      <c r="C88" s="804"/>
      <c r="D88" s="804"/>
      <c r="E88" s="804"/>
      <c r="F88" s="804"/>
      <c r="G88" s="804"/>
      <c r="H88" s="804"/>
      <c r="I88" s="804"/>
      <c r="J88" s="804"/>
      <c r="K88" s="804"/>
      <c r="L88" s="804"/>
      <c r="M88" s="804"/>
      <c r="N88" s="804"/>
      <c r="O88" s="804"/>
      <c r="P88" s="805"/>
      <c r="Q88" s="854"/>
      <c r="R88" s="855"/>
      <c r="S88" s="855"/>
      <c r="T88" s="855"/>
      <c r="U88" s="855"/>
      <c r="V88" s="855"/>
      <c r="W88" s="855"/>
      <c r="X88" s="855"/>
      <c r="Y88" s="855"/>
      <c r="Z88" s="855"/>
      <c r="AA88" s="855"/>
      <c r="AB88" s="855"/>
      <c r="AC88" s="855"/>
      <c r="AD88" s="855"/>
      <c r="AE88" s="855"/>
      <c r="AF88" s="858">
        <v>39817</v>
      </c>
      <c r="AG88" s="858"/>
      <c r="AH88" s="858"/>
      <c r="AI88" s="858"/>
      <c r="AJ88" s="858"/>
      <c r="AK88" s="855"/>
      <c r="AL88" s="855"/>
      <c r="AM88" s="855"/>
      <c r="AN88" s="855"/>
      <c r="AO88" s="855"/>
      <c r="AP88" s="858">
        <f>AP70</f>
        <v>222</v>
      </c>
      <c r="AQ88" s="858"/>
      <c r="AR88" s="858"/>
      <c r="AS88" s="858"/>
      <c r="AT88" s="858"/>
      <c r="AU88" s="858">
        <f>AU70</f>
        <v>20</v>
      </c>
      <c r="AV88" s="858"/>
      <c r="AW88" s="858"/>
      <c r="AX88" s="858"/>
      <c r="AY88" s="858"/>
      <c r="AZ88" s="863"/>
      <c r="BA88" s="863"/>
      <c r="BB88" s="863"/>
      <c r="BC88" s="863"/>
      <c r="BD88" s="864"/>
      <c r="BE88" s="233"/>
      <c r="BF88" s="233"/>
      <c r="BG88" s="233"/>
      <c r="BH88" s="233"/>
      <c r="BI88" s="233"/>
      <c r="BJ88" s="233"/>
      <c r="BK88" s="233"/>
      <c r="BL88" s="233"/>
      <c r="BM88" s="233"/>
      <c r="BN88" s="233"/>
      <c r="BO88" s="233"/>
      <c r="BP88" s="233"/>
      <c r="BQ88" s="230">
        <v>82</v>
      </c>
      <c r="BR88" s="235"/>
      <c r="BS88" s="873"/>
      <c r="BT88" s="874"/>
      <c r="BU88" s="874"/>
      <c r="BV88" s="874"/>
      <c r="BW88" s="874"/>
      <c r="BX88" s="874"/>
      <c r="BY88" s="874"/>
      <c r="BZ88" s="874"/>
      <c r="CA88" s="874"/>
      <c r="CB88" s="874"/>
      <c r="CC88" s="874"/>
      <c r="CD88" s="874"/>
      <c r="CE88" s="874"/>
      <c r="CF88" s="874"/>
      <c r="CG88" s="879"/>
      <c r="CH88" s="876"/>
      <c r="CI88" s="877"/>
      <c r="CJ88" s="877"/>
      <c r="CK88" s="877"/>
      <c r="CL88" s="878"/>
      <c r="CM88" s="876"/>
      <c r="CN88" s="877"/>
      <c r="CO88" s="877"/>
      <c r="CP88" s="877"/>
      <c r="CQ88" s="878"/>
      <c r="CR88" s="876"/>
      <c r="CS88" s="877"/>
      <c r="CT88" s="877"/>
      <c r="CU88" s="877"/>
      <c r="CV88" s="878"/>
      <c r="CW88" s="876"/>
      <c r="CX88" s="877"/>
      <c r="CY88" s="877"/>
      <c r="CZ88" s="877"/>
      <c r="DA88" s="878"/>
      <c r="DB88" s="876"/>
      <c r="DC88" s="877"/>
      <c r="DD88" s="877"/>
      <c r="DE88" s="877"/>
      <c r="DF88" s="878"/>
      <c r="DG88" s="876"/>
      <c r="DH88" s="877"/>
      <c r="DI88" s="877"/>
      <c r="DJ88" s="877"/>
      <c r="DK88" s="878"/>
      <c r="DL88" s="876"/>
      <c r="DM88" s="877"/>
      <c r="DN88" s="877"/>
      <c r="DO88" s="877"/>
      <c r="DP88" s="878"/>
      <c r="DQ88" s="876"/>
      <c r="DR88" s="877"/>
      <c r="DS88" s="877"/>
      <c r="DT88" s="877"/>
      <c r="DU88" s="878"/>
      <c r="DV88" s="873"/>
      <c r="DW88" s="874"/>
      <c r="DX88" s="874"/>
      <c r="DY88" s="874"/>
      <c r="DZ88" s="875"/>
      <c r="EA88" s="221"/>
    </row>
    <row r="89" spans="1:131" ht="26.25" hidden="1" customHeight="1" x14ac:dyDescent="0.2">
      <c r="A89" s="237"/>
      <c r="B89" s="238"/>
      <c r="C89" s="238"/>
      <c r="D89" s="238"/>
      <c r="E89" s="238"/>
      <c r="F89" s="238"/>
      <c r="G89" s="238"/>
      <c r="H89" s="238"/>
      <c r="I89" s="238"/>
      <c r="J89" s="238"/>
      <c r="K89" s="238"/>
      <c r="L89" s="238"/>
      <c r="M89" s="238"/>
      <c r="N89" s="238"/>
      <c r="O89" s="238"/>
      <c r="P89" s="238"/>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40"/>
      <c r="BA89" s="240"/>
      <c r="BB89" s="240"/>
      <c r="BC89" s="240"/>
      <c r="BD89" s="240"/>
      <c r="BE89" s="233"/>
      <c r="BF89" s="233"/>
      <c r="BG89" s="233"/>
      <c r="BH89" s="233"/>
      <c r="BI89" s="233"/>
      <c r="BJ89" s="233"/>
      <c r="BK89" s="233"/>
      <c r="BL89" s="233"/>
      <c r="BM89" s="233"/>
      <c r="BN89" s="233"/>
      <c r="BO89" s="233"/>
      <c r="BP89" s="233"/>
      <c r="BQ89" s="230">
        <v>83</v>
      </c>
      <c r="BR89" s="235"/>
      <c r="BS89" s="873"/>
      <c r="BT89" s="874"/>
      <c r="BU89" s="874"/>
      <c r="BV89" s="874"/>
      <c r="BW89" s="874"/>
      <c r="BX89" s="874"/>
      <c r="BY89" s="874"/>
      <c r="BZ89" s="874"/>
      <c r="CA89" s="874"/>
      <c r="CB89" s="874"/>
      <c r="CC89" s="874"/>
      <c r="CD89" s="874"/>
      <c r="CE89" s="874"/>
      <c r="CF89" s="874"/>
      <c r="CG89" s="879"/>
      <c r="CH89" s="876"/>
      <c r="CI89" s="877"/>
      <c r="CJ89" s="877"/>
      <c r="CK89" s="877"/>
      <c r="CL89" s="878"/>
      <c r="CM89" s="876"/>
      <c r="CN89" s="877"/>
      <c r="CO89" s="877"/>
      <c r="CP89" s="877"/>
      <c r="CQ89" s="878"/>
      <c r="CR89" s="876"/>
      <c r="CS89" s="877"/>
      <c r="CT89" s="877"/>
      <c r="CU89" s="877"/>
      <c r="CV89" s="878"/>
      <c r="CW89" s="876"/>
      <c r="CX89" s="877"/>
      <c r="CY89" s="877"/>
      <c r="CZ89" s="877"/>
      <c r="DA89" s="878"/>
      <c r="DB89" s="876"/>
      <c r="DC89" s="877"/>
      <c r="DD89" s="877"/>
      <c r="DE89" s="877"/>
      <c r="DF89" s="878"/>
      <c r="DG89" s="876"/>
      <c r="DH89" s="877"/>
      <c r="DI89" s="877"/>
      <c r="DJ89" s="877"/>
      <c r="DK89" s="878"/>
      <c r="DL89" s="876"/>
      <c r="DM89" s="877"/>
      <c r="DN89" s="877"/>
      <c r="DO89" s="877"/>
      <c r="DP89" s="878"/>
      <c r="DQ89" s="876"/>
      <c r="DR89" s="877"/>
      <c r="DS89" s="877"/>
      <c r="DT89" s="877"/>
      <c r="DU89" s="878"/>
      <c r="DV89" s="873"/>
      <c r="DW89" s="874"/>
      <c r="DX89" s="874"/>
      <c r="DY89" s="874"/>
      <c r="DZ89" s="875"/>
      <c r="EA89" s="221"/>
    </row>
    <row r="90" spans="1:131" ht="26.25" hidden="1" customHeight="1" x14ac:dyDescent="0.2">
      <c r="A90" s="237"/>
      <c r="B90" s="238"/>
      <c r="C90" s="238"/>
      <c r="D90" s="238"/>
      <c r="E90" s="238"/>
      <c r="F90" s="238"/>
      <c r="G90" s="238"/>
      <c r="H90" s="238"/>
      <c r="I90" s="238"/>
      <c r="J90" s="238"/>
      <c r="K90" s="238"/>
      <c r="L90" s="238"/>
      <c r="M90" s="238"/>
      <c r="N90" s="238"/>
      <c r="O90" s="238"/>
      <c r="P90" s="238"/>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40"/>
      <c r="BA90" s="240"/>
      <c r="BB90" s="240"/>
      <c r="BC90" s="240"/>
      <c r="BD90" s="240"/>
      <c r="BE90" s="233"/>
      <c r="BF90" s="233"/>
      <c r="BG90" s="233"/>
      <c r="BH90" s="233"/>
      <c r="BI90" s="233"/>
      <c r="BJ90" s="233"/>
      <c r="BK90" s="233"/>
      <c r="BL90" s="233"/>
      <c r="BM90" s="233"/>
      <c r="BN90" s="233"/>
      <c r="BO90" s="233"/>
      <c r="BP90" s="233"/>
      <c r="BQ90" s="230">
        <v>84</v>
      </c>
      <c r="BR90" s="235"/>
      <c r="BS90" s="873"/>
      <c r="BT90" s="874"/>
      <c r="BU90" s="874"/>
      <c r="BV90" s="874"/>
      <c r="BW90" s="874"/>
      <c r="BX90" s="874"/>
      <c r="BY90" s="874"/>
      <c r="BZ90" s="874"/>
      <c r="CA90" s="874"/>
      <c r="CB90" s="874"/>
      <c r="CC90" s="874"/>
      <c r="CD90" s="874"/>
      <c r="CE90" s="874"/>
      <c r="CF90" s="874"/>
      <c r="CG90" s="879"/>
      <c r="CH90" s="876"/>
      <c r="CI90" s="877"/>
      <c r="CJ90" s="877"/>
      <c r="CK90" s="877"/>
      <c r="CL90" s="878"/>
      <c r="CM90" s="876"/>
      <c r="CN90" s="877"/>
      <c r="CO90" s="877"/>
      <c r="CP90" s="877"/>
      <c r="CQ90" s="878"/>
      <c r="CR90" s="876"/>
      <c r="CS90" s="877"/>
      <c r="CT90" s="877"/>
      <c r="CU90" s="877"/>
      <c r="CV90" s="878"/>
      <c r="CW90" s="876"/>
      <c r="CX90" s="877"/>
      <c r="CY90" s="877"/>
      <c r="CZ90" s="877"/>
      <c r="DA90" s="878"/>
      <c r="DB90" s="876"/>
      <c r="DC90" s="877"/>
      <c r="DD90" s="877"/>
      <c r="DE90" s="877"/>
      <c r="DF90" s="878"/>
      <c r="DG90" s="876"/>
      <c r="DH90" s="877"/>
      <c r="DI90" s="877"/>
      <c r="DJ90" s="877"/>
      <c r="DK90" s="878"/>
      <c r="DL90" s="876"/>
      <c r="DM90" s="877"/>
      <c r="DN90" s="877"/>
      <c r="DO90" s="877"/>
      <c r="DP90" s="878"/>
      <c r="DQ90" s="876"/>
      <c r="DR90" s="877"/>
      <c r="DS90" s="877"/>
      <c r="DT90" s="877"/>
      <c r="DU90" s="878"/>
      <c r="DV90" s="873"/>
      <c r="DW90" s="874"/>
      <c r="DX90" s="874"/>
      <c r="DY90" s="874"/>
      <c r="DZ90" s="875"/>
      <c r="EA90" s="221"/>
    </row>
    <row r="91" spans="1:131" ht="26.25" hidden="1" customHeight="1" x14ac:dyDescent="0.2">
      <c r="A91" s="237"/>
      <c r="B91" s="238"/>
      <c r="C91" s="238"/>
      <c r="D91" s="238"/>
      <c r="E91" s="238"/>
      <c r="F91" s="238"/>
      <c r="G91" s="238"/>
      <c r="H91" s="238"/>
      <c r="I91" s="238"/>
      <c r="J91" s="238"/>
      <c r="K91" s="238"/>
      <c r="L91" s="238"/>
      <c r="M91" s="238"/>
      <c r="N91" s="238"/>
      <c r="O91" s="238"/>
      <c r="P91" s="238"/>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40"/>
      <c r="BA91" s="240"/>
      <c r="BB91" s="240"/>
      <c r="BC91" s="240"/>
      <c r="BD91" s="240"/>
      <c r="BE91" s="233"/>
      <c r="BF91" s="233"/>
      <c r="BG91" s="233"/>
      <c r="BH91" s="233"/>
      <c r="BI91" s="233"/>
      <c r="BJ91" s="233"/>
      <c r="BK91" s="233"/>
      <c r="BL91" s="233"/>
      <c r="BM91" s="233"/>
      <c r="BN91" s="233"/>
      <c r="BO91" s="233"/>
      <c r="BP91" s="233"/>
      <c r="BQ91" s="230">
        <v>85</v>
      </c>
      <c r="BR91" s="235"/>
      <c r="BS91" s="873"/>
      <c r="BT91" s="874"/>
      <c r="BU91" s="874"/>
      <c r="BV91" s="874"/>
      <c r="BW91" s="874"/>
      <c r="BX91" s="874"/>
      <c r="BY91" s="874"/>
      <c r="BZ91" s="874"/>
      <c r="CA91" s="874"/>
      <c r="CB91" s="874"/>
      <c r="CC91" s="874"/>
      <c r="CD91" s="874"/>
      <c r="CE91" s="874"/>
      <c r="CF91" s="874"/>
      <c r="CG91" s="879"/>
      <c r="CH91" s="876"/>
      <c r="CI91" s="877"/>
      <c r="CJ91" s="877"/>
      <c r="CK91" s="877"/>
      <c r="CL91" s="878"/>
      <c r="CM91" s="876"/>
      <c r="CN91" s="877"/>
      <c r="CO91" s="877"/>
      <c r="CP91" s="877"/>
      <c r="CQ91" s="878"/>
      <c r="CR91" s="876"/>
      <c r="CS91" s="877"/>
      <c r="CT91" s="877"/>
      <c r="CU91" s="877"/>
      <c r="CV91" s="878"/>
      <c r="CW91" s="876"/>
      <c r="CX91" s="877"/>
      <c r="CY91" s="877"/>
      <c r="CZ91" s="877"/>
      <c r="DA91" s="878"/>
      <c r="DB91" s="876"/>
      <c r="DC91" s="877"/>
      <c r="DD91" s="877"/>
      <c r="DE91" s="877"/>
      <c r="DF91" s="878"/>
      <c r="DG91" s="876"/>
      <c r="DH91" s="877"/>
      <c r="DI91" s="877"/>
      <c r="DJ91" s="877"/>
      <c r="DK91" s="878"/>
      <c r="DL91" s="876"/>
      <c r="DM91" s="877"/>
      <c r="DN91" s="877"/>
      <c r="DO91" s="877"/>
      <c r="DP91" s="878"/>
      <c r="DQ91" s="876"/>
      <c r="DR91" s="877"/>
      <c r="DS91" s="877"/>
      <c r="DT91" s="877"/>
      <c r="DU91" s="878"/>
      <c r="DV91" s="873"/>
      <c r="DW91" s="874"/>
      <c r="DX91" s="874"/>
      <c r="DY91" s="874"/>
      <c r="DZ91" s="875"/>
      <c r="EA91" s="221"/>
    </row>
    <row r="92" spans="1:131" ht="26.25" hidden="1" customHeight="1" x14ac:dyDescent="0.2">
      <c r="A92" s="237"/>
      <c r="B92" s="238"/>
      <c r="C92" s="238"/>
      <c r="D92" s="238"/>
      <c r="E92" s="238"/>
      <c r="F92" s="238"/>
      <c r="G92" s="238"/>
      <c r="H92" s="238"/>
      <c r="I92" s="238"/>
      <c r="J92" s="238"/>
      <c r="K92" s="238"/>
      <c r="L92" s="238"/>
      <c r="M92" s="238"/>
      <c r="N92" s="238"/>
      <c r="O92" s="238"/>
      <c r="P92" s="238"/>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39"/>
      <c r="AR92" s="239"/>
      <c r="AS92" s="239"/>
      <c r="AT92" s="239"/>
      <c r="AU92" s="239"/>
      <c r="AV92" s="239"/>
      <c r="AW92" s="239"/>
      <c r="AX92" s="239"/>
      <c r="AY92" s="239"/>
      <c r="AZ92" s="240"/>
      <c r="BA92" s="240"/>
      <c r="BB92" s="240"/>
      <c r="BC92" s="240"/>
      <c r="BD92" s="240"/>
      <c r="BE92" s="233"/>
      <c r="BF92" s="233"/>
      <c r="BG92" s="233"/>
      <c r="BH92" s="233"/>
      <c r="BI92" s="233"/>
      <c r="BJ92" s="233"/>
      <c r="BK92" s="233"/>
      <c r="BL92" s="233"/>
      <c r="BM92" s="233"/>
      <c r="BN92" s="233"/>
      <c r="BO92" s="233"/>
      <c r="BP92" s="233"/>
      <c r="BQ92" s="230">
        <v>86</v>
      </c>
      <c r="BR92" s="235"/>
      <c r="BS92" s="873"/>
      <c r="BT92" s="874"/>
      <c r="BU92" s="874"/>
      <c r="BV92" s="874"/>
      <c r="BW92" s="874"/>
      <c r="BX92" s="874"/>
      <c r="BY92" s="874"/>
      <c r="BZ92" s="874"/>
      <c r="CA92" s="874"/>
      <c r="CB92" s="874"/>
      <c r="CC92" s="874"/>
      <c r="CD92" s="874"/>
      <c r="CE92" s="874"/>
      <c r="CF92" s="874"/>
      <c r="CG92" s="879"/>
      <c r="CH92" s="876"/>
      <c r="CI92" s="877"/>
      <c r="CJ92" s="877"/>
      <c r="CK92" s="877"/>
      <c r="CL92" s="878"/>
      <c r="CM92" s="876"/>
      <c r="CN92" s="877"/>
      <c r="CO92" s="877"/>
      <c r="CP92" s="877"/>
      <c r="CQ92" s="878"/>
      <c r="CR92" s="876"/>
      <c r="CS92" s="877"/>
      <c r="CT92" s="877"/>
      <c r="CU92" s="877"/>
      <c r="CV92" s="878"/>
      <c r="CW92" s="876"/>
      <c r="CX92" s="877"/>
      <c r="CY92" s="877"/>
      <c r="CZ92" s="877"/>
      <c r="DA92" s="878"/>
      <c r="DB92" s="876"/>
      <c r="DC92" s="877"/>
      <c r="DD92" s="877"/>
      <c r="DE92" s="877"/>
      <c r="DF92" s="878"/>
      <c r="DG92" s="876"/>
      <c r="DH92" s="877"/>
      <c r="DI92" s="877"/>
      <c r="DJ92" s="877"/>
      <c r="DK92" s="878"/>
      <c r="DL92" s="876"/>
      <c r="DM92" s="877"/>
      <c r="DN92" s="877"/>
      <c r="DO92" s="877"/>
      <c r="DP92" s="878"/>
      <c r="DQ92" s="876"/>
      <c r="DR92" s="877"/>
      <c r="DS92" s="877"/>
      <c r="DT92" s="877"/>
      <c r="DU92" s="878"/>
      <c r="DV92" s="873"/>
      <c r="DW92" s="874"/>
      <c r="DX92" s="874"/>
      <c r="DY92" s="874"/>
      <c r="DZ92" s="875"/>
      <c r="EA92" s="221"/>
    </row>
    <row r="93" spans="1:131" ht="26.25" hidden="1" customHeight="1" x14ac:dyDescent="0.2">
      <c r="A93" s="237"/>
      <c r="B93" s="238"/>
      <c r="C93" s="238"/>
      <c r="D93" s="238"/>
      <c r="E93" s="238"/>
      <c r="F93" s="238"/>
      <c r="G93" s="238"/>
      <c r="H93" s="238"/>
      <c r="I93" s="238"/>
      <c r="J93" s="238"/>
      <c r="K93" s="238"/>
      <c r="L93" s="238"/>
      <c r="M93" s="238"/>
      <c r="N93" s="238"/>
      <c r="O93" s="238"/>
      <c r="P93" s="238"/>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239"/>
      <c r="AN93" s="239"/>
      <c r="AO93" s="239"/>
      <c r="AP93" s="239"/>
      <c r="AQ93" s="239"/>
      <c r="AR93" s="239"/>
      <c r="AS93" s="239"/>
      <c r="AT93" s="239"/>
      <c r="AU93" s="239"/>
      <c r="AV93" s="239"/>
      <c r="AW93" s="239"/>
      <c r="AX93" s="239"/>
      <c r="AY93" s="239"/>
      <c r="AZ93" s="240"/>
      <c r="BA93" s="240"/>
      <c r="BB93" s="240"/>
      <c r="BC93" s="240"/>
      <c r="BD93" s="240"/>
      <c r="BE93" s="233"/>
      <c r="BF93" s="233"/>
      <c r="BG93" s="233"/>
      <c r="BH93" s="233"/>
      <c r="BI93" s="233"/>
      <c r="BJ93" s="233"/>
      <c r="BK93" s="233"/>
      <c r="BL93" s="233"/>
      <c r="BM93" s="233"/>
      <c r="BN93" s="233"/>
      <c r="BO93" s="233"/>
      <c r="BP93" s="233"/>
      <c r="BQ93" s="230">
        <v>87</v>
      </c>
      <c r="BR93" s="235"/>
      <c r="BS93" s="873"/>
      <c r="BT93" s="874"/>
      <c r="BU93" s="874"/>
      <c r="BV93" s="874"/>
      <c r="BW93" s="874"/>
      <c r="BX93" s="874"/>
      <c r="BY93" s="874"/>
      <c r="BZ93" s="874"/>
      <c r="CA93" s="874"/>
      <c r="CB93" s="874"/>
      <c r="CC93" s="874"/>
      <c r="CD93" s="874"/>
      <c r="CE93" s="874"/>
      <c r="CF93" s="874"/>
      <c r="CG93" s="879"/>
      <c r="CH93" s="876"/>
      <c r="CI93" s="877"/>
      <c r="CJ93" s="877"/>
      <c r="CK93" s="877"/>
      <c r="CL93" s="878"/>
      <c r="CM93" s="876"/>
      <c r="CN93" s="877"/>
      <c r="CO93" s="877"/>
      <c r="CP93" s="877"/>
      <c r="CQ93" s="878"/>
      <c r="CR93" s="876"/>
      <c r="CS93" s="877"/>
      <c r="CT93" s="877"/>
      <c r="CU93" s="877"/>
      <c r="CV93" s="878"/>
      <c r="CW93" s="876"/>
      <c r="CX93" s="877"/>
      <c r="CY93" s="877"/>
      <c r="CZ93" s="877"/>
      <c r="DA93" s="878"/>
      <c r="DB93" s="876"/>
      <c r="DC93" s="877"/>
      <c r="DD93" s="877"/>
      <c r="DE93" s="877"/>
      <c r="DF93" s="878"/>
      <c r="DG93" s="876"/>
      <c r="DH93" s="877"/>
      <c r="DI93" s="877"/>
      <c r="DJ93" s="877"/>
      <c r="DK93" s="878"/>
      <c r="DL93" s="876"/>
      <c r="DM93" s="877"/>
      <c r="DN93" s="877"/>
      <c r="DO93" s="877"/>
      <c r="DP93" s="878"/>
      <c r="DQ93" s="876"/>
      <c r="DR93" s="877"/>
      <c r="DS93" s="877"/>
      <c r="DT93" s="877"/>
      <c r="DU93" s="878"/>
      <c r="DV93" s="873"/>
      <c r="DW93" s="874"/>
      <c r="DX93" s="874"/>
      <c r="DY93" s="874"/>
      <c r="DZ93" s="875"/>
      <c r="EA93" s="221"/>
    </row>
    <row r="94" spans="1:131" ht="26.25" hidden="1" customHeight="1" x14ac:dyDescent="0.2">
      <c r="A94" s="237"/>
      <c r="B94" s="238"/>
      <c r="C94" s="238"/>
      <c r="D94" s="238"/>
      <c r="E94" s="238"/>
      <c r="F94" s="238"/>
      <c r="G94" s="238"/>
      <c r="H94" s="238"/>
      <c r="I94" s="238"/>
      <c r="J94" s="238"/>
      <c r="K94" s="238"/>
      <c r="L94" s="238"/>
      <c r="M94" s="238"/>
      <c r="N94" s="238"/>
      <c r="O94" s="238"/>
      <c r="P94" s="238"/>
      <c r="Q94" s="239"/>
      <c r="R94" s="239"/>
      <c r="S94" s="239"/>
      <c r="T94" s="239"/>
      <c r="U94" s="239"/>
      <c r="V94" s="239"/>
      <c r="W94" s="239"/>
      <c r="X94" s="239"/>
      <c r="Y94" s="239"/>
      <c r="Z94" s="239"/>
      <c r="AA94" s="239"/>
      <c r="AB94" s="239"/>
      <c r="AC94" s="239"/>
      <c r="AD94" s="239"/>
      <c r="AE94" s="239"/>
      <c r="AF94" s="239"/>
      <c r="AG94" s="239"/>
      <c r="AH94" s="239"/>
      <c r="AI94" s="239"/>
      <c r="AJ94" s="239"/>
      <c r="AK94" s="239"/>
      <c r="AL94" s="239"/>
      <c r="AM94" s="239"/>
      <c r="AN94" s="239"/>
      <c r="AO94" s="239"/>
      <c r="AP94" s="239"/>
      <c r="AQ94" s="239"/>
      <c r="AR94" s="239"/>
      <c r="AS94" s="239"/>
      <c r="AT94" s="239"/>
      <c r="AU94" s="239"/>
      <c r="AV94" s="239"/>
      <c r="AW94" s="239"/>
      <c r="AX94" s="239"/>
      <c r="AY94" s="239"/>
      <c r="AZ94" s="240"/>
      <c r="BA94" s="240"/>
      <c r="BB94" s="240"/>
      <c r="BC94" s="240"/>
      <c r="BD94" s="240"/>
      <c r="BE94" s="233"/>
      <c r="BF94" s="233"/>
      <c r="BG94" s="233"/>
      <c r="BH94" s="233"/>
      <c r="BI94" s="233"/>
      <c r="BJ94" s="233"/>
      <c r="BK94" s="233"/>
      <c r="BL94" s="233"/>
      <c r="BM94" s="233"/>
      <c r="BN94" s="233"/>
      <c r="BO94" s="233"/>
      <c r="BP94" s="233"/>
      <c r="BQ94" s="230">
        <v>88</v>
      </c>
      <c r="BR94" s="235"/>
      <c r="BS94" s="873"/>
      <c r="BT94" s="874"/>
      <c r="BU94" s="874"/>
      <c r="BV94" s="874"/>
      <c r="BW94" s="874"/>
      <c r="BX94" s="874"/>
      <c r="BY94" s="874"/>
      <c r="BZ94" s="874"/>
      <c r="CA94" s="874"/>
      <c r="CB94" s="874"/>
      <c r="CC94" s="874"/>
      <c r="CD94" s="874"/>
      <c r="CE94" s="874"/>
      <c r="CF94" s="874"/>
      <c r="CG94" s="879"/>
      <c r="CH94" s="876"/>
      <c r="CI94" s="877"/>
      <c r="CJ94" s="877"/>
      <c r="CK94" s="877"/>
      <c r="CL94" s="878"/>
      <c r="CM94" s="876"/>
      <c r="CN94" s="877"/>
      <c r="CO94" s="877"/>
      <c r="CP94" s="877"/>
      <c r="CQ94" s="878"/>
      <c r="CR94" s="876"/>
      <c r="CS94" s="877"/>
      <c r="CT94" s="877"/>
      <c r="CU94" s="877"/>
      <c r="CV94" s="878"/>
      <c r="CW94" s="876"/>
      <c r="CX94" s="877"/>
      <c r="CY94" s="877"/>
      <c r="CZ94" s="877"/>
      <c r="DA94" s="878"/>
      <c r="DB94" s="876"/>
      <c r="DC94" s="877"/>
      <c r="DD94" s="877"/>
      <c r="DE94" s="877"/>
      <c r="DF94" s="878"/>
      <c r="DG94" s="876"/>
      <c r="DH94" s="877"/>
      <c r="DI94" s="877"/>
      <c r="DJ94" s="877"/>
      <c r="DK94" s="878"/>
      <c r="DL94" s="876"/>
      <c r="DM94" s="877"/>
      <c r="DN94" s="877"/>
      <c r="DO94" s="877"/>
      <c r="DP94" s="878"/>
      <c r="DQ94" s="876"/>
      <c r="DR94" s="877"/>
      <c r="DS94" s="877"/>
      <c r="DT94" s="877"/>
      <c r="DU94" s="878"/>
      <c r="DV94" s="873"/>
      <c r="DW94" s="874"/>
      <c r="DX94" s="874"/>
      <c r="DY94" s="874"/>
      <c r="DZ94" s="875"/>
      <c r="EA94" s="221"/>
    </row>
    <row r="95" spans="1:131" ht="26.25" hidden="1" customHeight="1" x14ac:dyDescent="0.2">
      <c r="A95" s="237"/>
      <c r="B95" s="238"/>
      <c r="C95" s="238"/>
      <c r="D95" s="238"/>
      <c r="E95" s="238"/>
      <c r="F95" s="238"/>
      <c r="G95" s="238"/>
      <c r="H95" s="238"/>
      <c r="I95" s="238"/>
      <c r="J95" s="238"/>
      <c r="K95" s="238"/>
      <c r="L95" s="238"/>
      <c r="M95" s="238"/>
      <c r="N95" s="238"/>
      <c r="O95" s="238"/>
      <c r="P95" s="238"/>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39"/>
      <c r="AY95" s="239"/>
      <c r="AZ95" s="240"/>
      <c r="BA95" s="240"/>
      <c r="BB95" s="240"/>
      <c r="BC95" s="240"/>
      <c r="BD95" s="240"/>
      <c r="BE95" s="233"/>
      <c r="BF95" s="233"/>
      <c r="BG95" s="233"/>
      <c r="BH95" s="233"/>
      <c r="BI95" s="233"/>
      <c r="BJ95" s="233"/>
      <c r="BK95" s="233"/>
      <c r="BL95" s="233"/>
      <c r="BM95" s="233"/>
      <c r="BN95" s="233"/>
      <c r="BO95" s="233"/>
      <c r="BP95" s="233"/>
      <c r="BQ95" s="230">
        <v>89</v>
      </c>
      <c r="BR95" s="235"/>
      <c r="BS95" s="873"/>
      <c r="BT95" s="874"/>
      <c r="BU95" s="874"/>
      <c r="BV95" s="874"/>
      <c r="BW95" s="874"/>
      <c r="BX95" s="874"/>
      <c r="BY95" s="874"/>
      <c r="BZ95" s="874"/>
      <c r="CA95" s="874"/>
      <c r="CB95" s="874"/>
      <c r="CC95" s="874"/>
      <c r="CD95" s="874"/>
      <c r="CE95" s="874"/>
      <c r="CF95" s="874"/>
      <c r="CG95" s="879"/>
      <c r="CH95" s="876"/>
      <c r="CI95" s="877"/>
      <c r="CJ95" s="877"/>
      <c r="CK95" s="877"/>
      <c r="CL95" s="878"/>
      <c r="CM95" s="876"/>
      <c r="CN95" s="877"/>
      <c r="CO95" s="877"/>
      <c r="CP95" s="877"/>
      <c r="CQ95" s="878"/>
      <c r="CR95" s="876"/>
      <c r="CS95" s="877"/>
      <c r="CT95" s="877"/>
      <c r="CU95" s="877"/>
      <c r="CV95" s="878"/>
      <c r="CW95" s="876"/>
      <c r="CX95" s="877"/>
      <c r="CY95" s="877"/>
      <c r="CZ95" s="877"/>
      <c r="DA95" s="878"/>
      <c r="DB95" s="876"/>
      <c r="DC95" s="877"/>
      <c r="DD95" s="877"/>
      <c r="DE95" s="877"/>
      <c r="DF95" s="878"/>
      <c r="DG95" s="876"/>
      <c r="DH95" s="877"/>
      <c r="DI95" s="877"/>
      <c r="DJ95" s="877"/>
      <c r="DK95" s="878"/>
      <c r="DL95" s="876"/>
      <c r="DM95" s="877"/>
      <c r="DN95" s="877"/>
      <c r="DO95" s="877"/>
      <c r="DP95" s="878"/>
      <c r="DQ95" s="876"/>
      <c r="DR95" s="877"/>
      <c r="DS95" s="877"/>
      <c r="DT95" s="877"/>
      <c r="DU95" s="878"/>
      <c r="DV95" s="873"/>
      <c r="DW95" s="874"/>
      <c r="DX95" s="874"/>
      <c r="DY95" s="874"/>
      <c r="DZ95" s="875"/>
      <c r="EA95" s="221"/>
    </row>
    <row r="96" spans="1:131" ht="26.25" hidden="1" customHeight="1" x14ac:dyDescent="0.2">
      <c r="A96" s="237"/>
      <c r="B96" s="238"/>
      <c r="C96" s="238"/>
      <c r="D96" s="238"/>
      <c r="E96" s="238"/>
      <c r="F96" s="238"/>
      <c r="G96" s="238"/>
      <c r="H96" s="238"/>
      <c r="I96" s="238"/>
      <c r="J96" s="238"/>
      <c r="K96" s="238"/>
      <c r="L96" s="238"/>
      <c r="M96" s="238"/>
      <c r="N96" s="238"/>
      <c r="O96" s="238"/>
      <c r="P96" s="238"/>
      <c r="Q96" s="239"/>
      <c r="R96" s="239"/>
      <c r="S96" s="239"/>
      <c r="T96" s="239"/>
      <c r="U96" s="239"/>
      <c r="V96" s="239"/>
      <c r="W96" s="239"/>
      <c r="X96" s="239"/>
      <c r="Y96" s="239"/>
      <c r="Z96" s="239"/>
      <c r="AA96" s="239"/>
      <c r="AB96" s="239"/>
      <c r="AC96" s="239"/>
      <c r="AD96" s="239"/>
      <c r="AE96" s="239"/>
      <c r="AF96" s="239"/>
      <c r="AG96" s="239"/>
      <c r="AH96" s="239"/>
      <c r="AI96" s="239"/>
      <c r="AJ96" s="239"/>
      <c r="AK96" s="239"/>
      <c r="AL96" s="239"/>
      <c r="AM96" s="239"/>
      <c r="AN96" s="239"/>
      <c r="AO96" s="239"/>
      <c r="AP96" s="239"/>
      <c r="AQ96" s="239"/>
      <c r="AR96" s="239"/>
      <c r="AS96" s="239"/>
      <c r="AT96" s="239"/>
      <c r="AU96" s="239"/>
      <c r="AV96" s="239"/>
      <c r="AW96" s="239"/>
      <c r="AX96" s="239"/>
      <c r="AY96" s="239"/>
      <c r="AZ96" s="240"/>
      <c r="BA96" s="240"/>
      <c r="BB96" s="240"/>
      <c r="BC96" s="240"/>
      <c r="BD96" s="240"/>
      <c r="BE96" s="233"/>
      <c r="BF96" s="233"/>
      <c r="BG96" s="233"/>
      <c r="BH96" s="233"/>
      <c r="BI96" s="233"/>
      <c r="BJ96" s="233"/>
      <c r="BK96" s="233"/>
      <c r="BL96" s="233"/>
      <c r="BM96" s="233"/>
      <c r="BN96" s="233"/>
      <c r="BO96" s="233"/>
      <c r="BP96" s="233"/>
      <c r="BQ96" s="230">
        <v>90</v>
      </c>
      <c r="BR96" s="235"/>
      <c r="BS96" s="873"/>
      <c r="BT96" s="874"/>
      <c r="BU96" s="874"/>
      <c r="BV96" s="874"/>
      <c r="BW96" s="874"/>
      <c r="BX96" s="874"/>
      <c r="BY96" s="874"/>
      <c r="BZ96" s="874"/>
      <c r="CA96" s="874"/>
      <c r="CB96" s="874"/>
      <c r="CC96" s="874"/>
      <c r="CD96" s="874"/>
      <c r="CE96" s="874"/>
      <c r="CF96" s="874"/>
      <c r="CG96" s="879"/>
      <c r="CH96" s="876"/>
      <c r="CI96" s="877"/>
      <c r="CJ96" s="877"/>
      <c r="CK96" s="877"/>
      <c r="CL96" s="878"/>
      <c r="CM96" s="876"/>
      <c r="CN96" s="877"/>
      <c r="CO96" s="877"/>
      <c r="CP96" s="877"/>
      <c r="CQ96" s="878"/>
      <c r="CR96" s="876"/>
      <c r="CS96" s="877"/>
      <c r="CT96" s="877"/>
      <c r="CU96" s="877"/>
      <c r="CV96" s="878"/>
      <c r="CW96" s="876"/>
      <c r="CX96" s="877"/>
      <c r="CY96" s="877"/>
      <c r="CZ96" s="877"/>
      <c r="DA96" s="878"/>
      <c r="DB96" s="876"/>
      <c r="DC96" s="877"/>
      <c r="DD96" s="877"/>
      <c r="DE96" s="877"/>
      <c r="DF96" s="878"/>
      <c r="DG96" s="876"/>
      <c r="DH96" s="877"/>
      <c r="DI96" s="877"/>
      <c r="DJ96" s="877"/>
      <c r="DK96" s="878"/>
      <c r="DL96" s="876"/>
      <c r="DM96" s="877"/>
      <c r="DN96" s="877"/>
      <c r="DO96" s="877"/>
      <c r="DP96" s="878"/>
      <c r="DQ96" s="876"/>
      <c r="DR96" s="877"/>
      <c r="DS96" s="877"/>
      <c r="DT96" s="877"/>
      <c r="DU96" s="878"/>
      <c r="DV96" s="873"/>
      <c r="DW96" s="874"/>
      <c r="DX96" s="874"/>
      <c r="DY96" s="874"/>
      <c r="DZ96" s="875"/>
      <c r="EA96" s="221"/>
    </row>
    <row r="97" spans="1:131" ht="26.25" hidden="1" customHeight="1" x14ac:dyDescent="0.2">
      <c r="A97" s="237"/>
      <c r="B97" s="238"/>
      <c r="C97" s="238"/>
      <c r="D97" s="238"/>
      <c r="E97" s="238"/>
      <c r="F97" s="238"/>
      <c r="G97" s="238"/>
      <c r="H97" s="238"/>
      <c r="I97" s="238"/>
      <c r="J97" s="238"/>
      <c r="K97" s="238"/>
      <c r="L97" s="238"/>
      <c r="M97" s="238"/>
      <c r="N97" s="238"/>
      <c r="O97" s="238"/>
      <c r="P97" s="238"/>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c r="AQ97" s="239"/>
      <c r="AR97" s="239"/>
      <c r="AS97" s="239"/>
      <c r="AT97" s="239"/>
      <c r="AU97" s="239"/>
      <c r="AV97" s="239"/>
      <c r="AW97" s="239"/>
      <c r="AX97" s="239"/>
      <c r="AY97" s="239"/>
      <c r="AZ97" s="240"/>
      <c r="BA97" s="240"/>
      <c r="BB97" s="240"/>
      <c r="BC97" s="240"/>
      <c r="BD97" s="240"/>
      <c r="BE97" s="233"/>
      <c r="BF97" s="233"/>
      <c r="BG97" s="233"/>
      <c r="BH97" s="233"/>
      <c r="BI97" s="233"/>
      <c r="BJ97" s="233"/>
      <c r="BK97" s="233"/>
      <c r="BL97" s="233"/>
      <c r="BM97" s="233"/>
      <c r="BN97" s="233"/>
      <c r="BO97" s="233"/>
      <c r="BP97" s="233"/>
      <c r="BQ97" s="230">
        <v>91</v>
      </c>
      <c r="BR97" s="235"/>
      <c r="BS97" s="873"/>
      <c r="BT97" s="874"/>
      <c r="BU97" s="874"/>
      <c r="BV97" s="874"/>
      <c r="BW97" s="874"/>
      <c r="BX97" s="874"/>
      <c r="BY97" s="874"/>
      <c r="BZ97" s="874"/>
      <c r="CA97" s="874"/>
      <c r="CB97" s="874"/>
      <c r="CC97" s="874"/>
      <c r="CD97" s="874"/>
      <c r="CE97" s="874"/>
      <c r="CF97" s="874"/>
      <c r="CG97" s="879"/>
      <c r="CH97" s="876"/>
      <c r="CI97" s="877"/>
      <c r="CJ97" s="877"/>
      <c r="CK97" s="877"/>
      <c r="CL97" s="878"/>
      <c r="CM97" s="876"/>
      <c r="CN97" s="877"/>
      <c r="CO97" s="877"/>
      <c r="CP97" s="877"/>
      <c r="CQ97" s="878"/>
      <c r="CR97" s="876"/>
      <c r="CS97" s="877"/>
      <c r="CT97" s="877"/>
      <c r="CU97" s="877"/>
      <c r="CV97" s="878"/>
      <c r="CW97" s="876"/>
      <c r="CX97" s="877"/>
      <c r="CY97" s="877"/>
      <c r="CZ97" s="877"/>
      <c r="DA97" s="878"/>
      <c r="DB97" s="876"/>
      <c r="DC97" s="877"/>
      <c r="DD97" s="877"/>
      <c r="DE97" s="877"/>
      <c r="DF97" s="878"/>
      <c r="DG97" s="876"/>
      <c r="DH97" s="877"/>
      <c r="DI97" s="877"/>
      <c r="DJ97" s="877"/>
      <c r="DK97" s="878"/>
      <c r="DL97" s="876"/>
      <c r="DM97" s="877"/>
      <c r="DN97" s="877"/>
      <c r="DO97" s="877"/>
      <c r="DP97" s="878"/>
      <c r="DQ97" s="876"/>
      <c r="DR97" s="877"/>
      <c r="DS97" s="877"/>
      <c r="DT97" s="877"/>
      <c r="DU97" s="878"/>
      <c r="DV97" s="873"/>
      <c r="DW97" s="874"/>
      <c r="DX97" s="874"/>
      <c r="DY97" s="874"/>
      <c r="DZ97" s="875"/>
      <c r="EA97" s="221"/>
    </row>
    <row r="98" spans="1:131" ht="26.25" hidden="1" customHeight="1" x14ac:dyDescent="0.2">
      <c r="A98" s="237"/>
      <c r="B98" s="238"/>
      <c r="C98" s="238"/>
      <c r="D98" s="238"/>
      <c r="E98" s="238"/>
      <c r="F98" s="238"/>
      <c r="G98" s="238"/>
      <c r="H98" s="238"/>
      <c r="I98" s="238"/>
      <c r="J98" s="238"/>
      <c r="K98" s="238"/>
      <c r="L98" s="238"/>
      <c r="M98" s="238"/>
      <c r="N98" s="238"/>
      <c r="O98" s="238"/>
      <c r="P98" s="238"/>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39"/>
      <c r="AS98" s="239"/>
      <c r="AT98" s="239"/>
      <c r="AU98" s="239"/>
      <c r="AV98" s="239"/>
      <c r="AW98" s="239"/>
      <c r="AX98" s="239"/>
      <c r="AY98" s="239"/>
      <c r="AZ98" s="240"/>
      <c r="BA98" s="240"/>
      <c r="BB98" s="240"/>
      <c r="BC98" s="240"/>
      <c r="BD98" s="240"/>
      <c r="BE98" s="233"/>
      <c r="BF98" s="233"/>
      <c r="BG98" s="233"/>
      <c r="BH98" s="233"/>
      <c r="BI98" s="233"/>
      <c r="BJ98" s="233"/>
      <c r="BK98" s="233"/>
      <c r="BL98" s="233"/>
      <c r="BM98" s="233"/>
      <c r="BN98" s="233"/>
      <c r="BO98" s="233"/>
      <c r="BP98" s="233"/>
      <c r="BQ98" s="230">
        <v>92</v>
      </c>
      <c r="BR98" s="235"/>
      <c r="BS98" s="873"/>
      <c r="BT98" s="874"/>
      <c r="BU98" s="874"/>
      <c r="BV98" s="874"/>
      <c r="BW98" s="874"/>
      <c r="BX98" s="874"/>
      <c r="BY98" s="874"/>
      <c r="BZ98" s="874"/>
      <c r="CA98" s="874"/>
      <c r="CB98" s="874"/>
      <c r="CC98" s="874"/>
      <c r="CD98" s="874"/>
      <c r="CE98" s="874"/>
      <c r="CF98" s="874"/>
      <c r="CG98" s="879"/>
      <c r="CH98" s="876"/>
      <c r="CI98" s="877"/>
      <c r="CJ98" s="877"/>
      <c r="CK98" s="877"/>
      <c r="CL98" s="878"/>
      <c r="CM98" s="876"/>
      <c r="CN98" s="877"/>
      <c r="CO98" s="877"/>
      <c r="CP98" s="877"/>
      <c r="CQ98" s="878"/>
      <c r="CR98" s="876"/>
      <c r="CS98" s="877"/>
      <c r="CT98" s="877"/>
      <c r="CU98" s="877"/>
      <c r="CV98" s="878"/>
      <c r="CW98" s="876"/>
      <c r="CX98" s="877"/>
      <c r="CY98" s="877"/>
      <c r="CZ98" s="877"/>
      <c r="DA98" s="878"/>
      <c r="DB98" s="876"/>
      <c r="DC98" s="877"/>
      <c r="DD98" s="877"/>
      <c r="DE98" s="877"/>
      <c r="DF98" s="878"/>
      <c r="DG98" s="876"/>
      <c r="DH98" s="877"/>
      <c r="DI98" s="877"/>
      <c r="DJ98" s="877"/>
      <c r="DK98" s="878"/>
      <c r="DL98" s="876"/>
      <c r="DM98" s="877"/>
      <c r="DN98" s="877"/>
      <c r="DO98" s="877"/>
      <c r="DP98" s="878"/>
      <c r="DQ98" s="876"/>
      <c r="DR98" s="877"/>
      <c r="DS98" s="877"/>
      <c r="DT98" s="877"/>
      <c r="DU98" s="878"/>
      <c r="DV98" s="873"/>
      <c r="DW98" s="874"/>
      <c r="DX98" s="874"/>
      <c r="DY98" s="874"/>
      <c r="DZ98" s="875"/>
      <c r="EA98" s="221"/>
    </row>
    <row r="99" spans="1:131" ht="26.25" hidden="1" customHeight="1" x14ac:dyDescent="0.2">
      <c r="A99" s="237"/>
      <c r="B99" s="238"/>
      <c r="C99" s="238"/>
      <c r="D99" s="238"/>
      <c r="E99" s="238"/>
      <c r="F99" s="238"/>
      <c r="G99" s="238"/>
      <c r="H99" s="238"/>
      <c r="I99" s="238"/>
      <c r="J99" s="238"/>
      <c r="K99" s="238"/>
      <c r="L99" s="238"/>
      <c r="M99" s="238"/>
      <c r="N99" s="238"/>
      <c r="O99" s="238"/>
      <c r="P99" s="238"/>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239"/>
      <c r="AP99" s="239"/>
      <c r="AQ99" s="239"/>
      <c r="AR99" s="239"/>
      <c r="AS99" s="239"/>
      <c r="AT99" s="239"/>
      <c r="AU99" s="239"/>
      <c r="AV99" s="239"/>
      <c r="AW99" s="239"/>
      <c r="AX99" s="239"/>
      <c r="AY99" s="239"/>
      <c r="AZ99" s="240"/>
      <c r="BA99" s="240"/>
      <c r="BB99" s="240"/>
      <c r="BC99" s="240"/>
      <c r="BD99" s="240"/>
      <c r="BE99" s="233"/>
      <c r="BF99" s="233"/>
      <c r="BG99" s="233"/>
      <c r="BH99" s="233"/>
      <c r="BI99" s="233"/>
      <c r="BJ99" s="233"/>
      <c r="BK99" s="233"/>
      <c r="BL99" s="233"/>
      <c r="BM99" s="233"/>
      <c r="BN99" s="233"/>
      <c r="BO99" s="233"/>
      <c r="BP99" s="233"/>
      <c r="BQ99" s="230">
        <v>93</v>
      </c>
      <c r="BR99" s="235"/>
      <c r="BS99" s="873"/>
      <c r="BT99" s="874"/>
      <c r="BU99" s="874"/>
      <c r="BV99" s="874"/>
      <c r="BW99" s="874"/>
      <c r="BX99" s="874"/>
      <c r="BY99" s="874"/>
      <c r="BZ99" s="874"/>
      <c r="CA99" s="874"/>
      <c r="CB99" s="874"/>
      <c r="CC99" s="874"/>
      <c r="CD99" s="874"/>
      <c r="CE99" s="874"/>
      <c r="CF99" s="874"/>
      <c r="CG99" s="879"/>
      <c r="CH99" s="876"/>
      <c r="CI99" s="877"/>
      <c r="CJ99" s="877"/>
      <c r="CK99" s="877"/>
      <c r="CL99" s="878"/>
      <c r="CM99" s="876"/>
      <c r="CN99" s="877"/>
      <c r="CO99" s="877"/>
      <c r="CP99" s="877"/>
      <c r="CQ99" s="878"/>
      <c r="CR99" s="876"/>
      <c r="CS99" s="877"/>
      <c r="CT99" s="877"/>
      <c r="CU99" s="877"/>
      <c r="CV99" s="878"/>
      <c r="CW99" s="876"/>
      <c r="CX99" s="877"/>
      <c r="CY99" s="877"/>
      <c r="CZ99" s="877"/>
      <c r="DA99" s="878"/>
      <c r="DB99" s="876"/>
      <c r="DC99" s="877"/>
      <c r="DD99" s="877"/>
      <c r="DE99" s="877"/>
      <c r="DF99" s="878"/>
      <c r="DG99" s="876"/>
      <c r="DH99" s="877"/>
      <c r="DI99" s="877"/>
      <c r="DJ99" s="877"/>
      <c r="DK99" s="878"/>
      <c r="DL99" s="876"/>
      <c r="DM99" s="877"/>
      <c r="DN99" s="877"/>
      <c r="DO99" s="877"/>
      <c r="DP99" s="878"/>
      <c r="DQ99" s="876"/>
      <c r="DR99" s="877"/>
      <c r="DS99" s="877"/>
      <c r="DT99" s="877"/>
      <c r="DU99" s="878"/>
      <c r="DV99" s="873"/>
      <c r="DW99" s="874"/>
      <c r="DX99" s="874"/>
      <c r="DY99" s="874"/>
      <c r="DZ99" s="875"/>
      <c r="EA99" s="221"/>
    </row>
    <row r="100" spans="1:131" ht="26.25" hidden="1" customHeight="1" x14ac:dyDescent="0.2">
      <c r="A100" s="237"/>
      <c r="B100" s="238"/>
      <c r="C100" s="238"/>
      <c r="D100" s="238"/>
      <c r="E100" s="238"/>
      <c r="F100" s="238"/>
      <c r="G100" s="238"/>
      <c r="H100" s="238"/>
      <c r="I100" s="238"/>
      <c r="J100" s="238"/>
      <c r="K100" s="238"/>
      <c r="L100" s="238"/>
      <c r="M100" s="238"/>
      <c r="N100" s="238"/>
      <c r="O100" s="238"/>
      <c r="P100" s="238"/>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239"/>
      <c r="AP100" s="239"/>
      <c r="AQ100" s="239"/>
      <c r="AR100" s="239"/>
      <c r="AS100" s="239"/>
      <c r="AT100" s="239"/>
      <c r="AU100" s="239"/>
      <c r="AV100" s="239"/>
      <c r="AW100" s="239"/>
      <c r="AX100" s="239"/>
      <c r="AY100" s="239"/>
      <c r="AZ100" s="240"/>
      <c r="BA100" s="240"/>
      <c r="BB100" s="240"/>
      <c r="BC100" s="240"/>
      <c r="BD100" s="240"/>
      <c r="BE100" s="233"/>
      <c r="BF100" s="233"/>
      <c r="BG100" s="233"/>
      <c r="BH100" s="233"/>
      <c r="BI100" s="233"/>
      <c r="BJ100" s="233"/>
      <c r="BK100" s="233"/>
      <c r="BL100" s="233"/>
      <c r="BM100" s="233"/>
      <c r="BN100" s="233"/>
      <c r="BO100" s="233"/>
      <c r="BP100" s="233"/>
      <c r="BQ100" s="230">
        <v>94</v>
      </c>
      <c r="BR100" s="235"/>
      <c r="BS100" s="873"/>
      <c r="BT100" s="874"/>
      <c r="BU100" s="874"/>
      <c r="BV100" s="874"/>
      <c r="BW100" s="874"/>
      <c r="BX100" s="874"/>
      <c r="BY100" s="874"/>
      <c r="BZ100" s="874"/>
      <c r="CA100" s="874"/>
      <c r="CB100" s="874"/>
      <c r="CC100" s="874"/>
      <c r="CD100" s="874"/>
      <c r="CE100" s="874"/>
      <c r="CF100" s="874"/>
      <c r="CG100" s="879"/>
      <c r="CH100" s="876"/>
      <c r="CI100" s="877"/>
      <c r="CJ100" s="877"/>
      <c r="CK100" s="877"/>
      <c r="CL100" s="878"/>
      <c r="CM100" s="876"/>
      <c r="CN100" s="877"/>
      <c r="CO100" s="877"/>
      <c r="CP100" s="877"/>
      <c r="CQ100" s="878"/>
      <c r="CR100" s="876"/>
      <c r="CS100" s="877"/>
      <c r="CT100" s="877"/>
      <c r="CU100" s="877"/>
      <c r="CV100" s="878"/>
      <c r="CW100" s="876"/>
      <c r="CX100" s="877"/>
      <c r="CY100" s="877"/>
      <c r="CZ100" s="877"/>
      <c r="DA100" s="878"/>
      <c r="DB100" s="876"/>
      <c r="DC100" s="877"/>
      <c r="DD100" s="877"/>
      <c r="DE100" s="877"/>
      <c r="DF100" s="878"/>
      <c r="DG100" s="876"/>
      <c r="DH100" s="877"/>
      <c r="DI100" s="877"/>
      <c r="DJ100" s="877"/>
      <c r="DK100" s="878"/>
      <c r="DL100" s="876"/>
      <c r="DM100" s="877"/>
      <c r="DN100" s="877"/>
      <c r="DO100" s="877"/>
      <c r="DP100" s="878"/>
      <c r="DQ100" s="876"/>
      <c r="DR100" s="877"/>
      <c r="DS100" s="877"/>
      <c r="DT100" s="877"/>
      <c r="DU100" s="878"/>
      <c r="DV100" s="873"/>
      <c r="DW100" s="874"/>
      <c r="DX100" s="874"/>
      <c r="DY100" s="874"/>
      <c r="DZ100" s="875"/>
      <c r="EA100" s="221"/>
    </row>
    <row r="101" spans="1:131" ht="26.25" hidden="1" customHeight="1" x14ac:dyDescent="0.2">
      <c r="A101" s="237"/>
      <c r="B101" s="238"/>
      <c r="C101" s="238"/>
      <c r="D101" s="238"/>
      <c r="E101" s="238"/>
      <c r="F101" s="238"/>
      <c r="G101" s="238"/>
      <c r="H101" s="238"/>
      <c r="I101" s="238"/>
      <c r="J101" s="238"/>
      <c r="K101" s="238"/>
      <c r="L101" s="238"/>
      <c r="M101" s="238"/>
      <c r="N101" s="238"/>
      <c r="O101" s="238"/>
      <c r="P101" s="238"/>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239"/>
      <c r="AP101" s="239"/>
      <c r="AQ101" s="239"/>
      <c r="AR101" s="239"/>
      <c r="AS101" s="239"/>
      <c r="AT101" s="239"/>
      <c r="AU101" s="239"/>
      <c r="AV101" s="239"/>
      <c r="AW101" s="239"/>
      <c r="AX101" s="239"/>
      <c r="AY101" s="239"/>
      <c r="AZ101" s="240"/>
      <c r="BA101" s="240"/>
      <c r="BB101" s="240"/>
      <c r="BC101" s="240"/>
      <c r="BD101" s="240"/>
      <c r="BE101" s="233"/>
      <c r="BF101" s="233"/>
      <c r="BG101" s="233"/>
      <c r="BH101" s="233"/>
      <c r="BI101" s="233"/>
      <c r="BJ101" s="233"/>
      <c r="BK101" s="233"/>
      <c r="BL101" s="233"/>
      <c r="BM101" s="233"/>
      <c r="BN101" s="233"/>
      <c r="BO101" s="233"/>
      <c r="BP101" s="233"/>
      <c r="BQ101" s="230">
        <v>95</v>
      </c>
      <c r="BR101" s="235"/>
      <c r="BS101" s="873"/>
      <c r="BT101" s="874"/>
      <c r="BU101" s="874"/>
      <c r="BV101" s="874"/>
      <c r="BW101" s="874"/>
      <c r="BX101" s="874"/>
      <c r="BY101" s="874"/>
      <c r="BZ101" s="874"/>
      <c r="CA101" s="874"/>
      <c r="CB101" s="874"/>
      <c r="CC101" s="874"/>
      <c r="CD101" s="874"/>
      <c r="CE101" s="874"/>
      <c r="CF101" s="874"/>
      <c r="CG101" s="879"/>
      <c r="CH101" s="876"/>
      <c r="CI101" s="877"/>
      <c r="CJ101" s="877"/>
      <c r="CK101" s="877"/>
      <c r="CL101" s="878"/>
      <c r="CM101" s="876"/>
      <c r="CN101" s="877"/>
      <c r="CO101" s="877"/>
      <c r="CP101" s="877"/>
      <c r="CQ101" s="878"/>
      <c r="CR101" s="876"/>
      <c r="CS101" s="877"/>
      <c r="CT101" s="877"/>
      <c r="CU101" s="877"/>
      <c r="CV101" s="878"/>
      <c r="CW101" s="876"/>
      <c r="CX101" s="877"/>
      <c r="CY101" s="877"/>
      <c r="CZ101" s="877"/>
      <c r="DA101" s="878"/>
      <c r="DB101" s="876"/>
      <c r="DC101" s="877"/>
      <c r="DD101" s="877"/>
      <c r="DE101" s="877"/>
      <c r="DF101" s="878"/>
      <c r="DG101" s="876"/>
      <c r="DH101" s="877"/>
      <c r="DI101" s="877"/>
      <c r="DJ101" s="877"/>
      <c r="DK101" s="878"/>
      <c r="DL101" s="876"/>
      <c r="DM101" s="877"/>
      <c r="DN101" s="877"/>
      <c r="DO101" s="877"/>
      <c r="DP101" s="878"/>
      <c r="DQ101" s="876"/>
      <c r="DR101" s="877"/>
      <c r="DS101" s="877"/>
      <c r="DT101" s="877"/>
      <c r="DU101" s="878"/>
      <c r="DV101" s="873"/>
      <c r="DW101" s="874"/>
      <c r="DX101" s="874"/>
      <c r="DY101" s="874"/>
      <c r="DZ101" s="875"/>
      <c r="EA101" s="221"/>
    </row>
    <row r="102" spans="1:131" ht="26.25" customHeight="1" thickBot="1" x14ac:dyDescent="0.25">
      <c r="A102" s="237"/>
      <c r="B102" s="238"/>
      <c r="C102" s="238"/>
      <c r="D102" s="238"/>
      <c r="E102" s="238"/>
      <c r="F102" s="238"/>
      <c r="G102" s="238"/>
      <c r="H102" s="238"/>
      <c r="I102" s="238"/>
      <c r="J102" s="238"/>
      <c r="K102" s="238"/>
      <c r="L102" s="238"/>
      <c r="M102" s="238"/>
      <c r="N102" s="238"/>
      <c r="O102" s="238"/>
      <c r="P102" s="238"/>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39"/>
      <c r="AZ102" s="240"/>
      <c r="BA102" s="240"/>
      <c r="BB102" s="240"/>
      <c r="BC102" s="240"/>
      <c r="BD102" s="240"/>
      <c r="BE102" s="233"/>
      <c r="BF102" s="233"/>
      <c r="BG102" s="233"/>
      <c r="BH102" s="233"/>
      <c r="BI102" s="233"/>
      <c r="BJ102" s="233"/>
      <c r="BK102" s="233"/>
      <c r="BL102" s="233"/>
      <c r="BM102" s="233"/>
      <c r="BN102" s="233"/>
      <c r="BO102" s="233"/>
      <c r="BP102" s="233"/>
      <c r="BQ102" s="232" t="s">
        <v>389</v>
      </c>
      <c r="BR102" s="803" t="s">
        <v>417</v>
      </c>
      <c r="BS102" s="804"/>
      <c r="BT102" s="804"/>
      <c r="BU102" s="804"/>
      <c r="BV102" s="804"/>
      <c r="BW102" s="804"/>
      <c r="BX102" s="804"/>
      <c r="BY102" s="804"/>
      <c r="BZ102" s="804"/>
      <c r="CA102" s="804"/>
      <c r="CB102" s="804"/>
      <c r="CC102" s="804"/>
      <c r="CD102" s="804"/>
      <c r="CE102" s="804"/>
      <c r="CF102" s="804"/>
      <c r="CG102" s="805"/>
      <c r="CH102" s="901"/>
      <c r="CI102" s="902"/>
      <c r="CJ102" s="902"/>
      <c r="CK102" s="902"/>
      <c r="CL102" s="903"/>
      <c r="CM102" s="901"/>
      <c r="CN102" s="902"/>
      <c r="CO102" s="902"/>
      <c r="CP102" s="902"/>
      <c r="CQ102" s="903"/>
      <c r="CR102" s="904">
        <f>SUM(CR7:CV17)</f>
        <v>2425.085</v>
      </c>
      <c r="CS102" s="866"/>
      <c r="CT102" s="866"/>
      <c r="CU102" s="866"/>
      <c r="CV102" s="905"/>
      <c r="CW102" s="904">
        <f>SUM(CW7:DA17)</f>
        <v>125.172</v>
      </c>
      <c r="CX102" s="866"/>
      <c r="CY102" s="866"/>
      <c r="CZ102" s="866"/>
      <c r="DA102" s="905"/>
      <c r="DB102" s="904" t="s">
        <v>509</v>
      </c>
      <c r="DC102" s="866"/>
      <c r="DD102" s="866"/>
      <c r="DE102" s="866"/>
      <c r="DF102" s="905"/>
      <c r="DG102" s="904" t="s">
        <v>509</v>
      </c>
      <c r="DH102" s="866"/>
      <c r="DI102" s="866"/>
      <c r="DJ102" s="866"/>
      <c r="DK102" s="905"/>
      <c r="DL102" s="904" t="s">
        <v>509</v>
      </c>
      <c r="DM102" s="866"/>
      <c r="DN102" s="866"/>
      <c r="DO102" s="866"/>
      <c r="DP102" s="905"/>
      <c r="DQ102" s="904" t="s">
        <v>509</v>
      </c>
      <c r="DR102" s="866"/>
      <c r="DS102" s="866"/>
      <c r="DT102" s="866"/>
      <c r="DU102" s="905"/>
      <c r="DV102" s="803"/>
      <c r="DW102" s="804"/>
      <c r="DX102" s="804"/>
      <c r="DY102" s="804"/>
      <c r="DZ102" s="928"/>
      <c r="EA102" s="221"/>
    </row>
    <row r="103" spans="1:131" ht="26.25" customHeight="1" x14ac:dyDescent="0.2">
      <c r="A103" s="237"/>
      <c r="B103" s="238"/>
      <c r="C103" s="238"/>
      <c r="D103" s="238"/>
      <c r="E103" s="238"/>
      <c r="F103" s="238"/>
      <c r="G103" s="238"/>
      <c r="H103" s="238"/>
      <c r="I103" s="238"/>
      <c r="J103" s="238"/>
      <c r="K103" s="238"/>
      <c r="L103" s="238"/>
      <c r="M103" s="238"/>
      <c r="N103" s="238"/>
      <c r="O103" s="238"/>
      <c r="P103" s="238"/>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c r="AQ103" s="239"/>
      <c r="AR103" s="239"/>
      <c r="AS103" s="239"/>
      <c r="AT103" s="239"/>
      <c r="AU103" s="239"/>
      <c r="AV103" s="239"/>
      <c r="AW103" s="239"/>
      <c r="AX103" s="239"/>
      <c r="AY103" s="239"/>
      <c r="AZ103" s="240"/>
      <c r="BA103" s="240"/>
      <c r="BB103" s="240"/>
      <c r="BC103" s="240"/>
      <c r="BD103" s="240"/>
      <c r="BE103" s="233"/>
      <c r="BF103" s="233"/>
      <c r="BG103" s="233"/>
      <c r="BH103" s="233"/>
      <c r="BI103" s="233"/>
      <c r="BJ103" s="233"/>
      <c r="BK103" s="233"/>
      <c r="BL103" s="233"/>
      <c r="BM103" s="233"/>
      <c r="BN103" s="233"/>
      <c r="BO103" s="233"/>
      <c r="BP103" s="233"/>
      <c r="BQ103" s="929" t="s">
        <v>418</v>
      </c>
      <c r="BR103" s="929"/>
      <c r="BS103" s="929"/>
      <c r="BT103" s="929"/>
      <c r="BU103" s="929"/>
      <c r="BV103" s="929"/>
      <c r="BW103" s="929"/>
      <c r="BX103" s="929"/>
      <c r="BY103" s="929"/>
      <c r="BZ103" s="929"/>
      <c r="CA103" s="929"/>
      <c r="CB103" s="929"/>
      <c r="CC103" s="929"/>
      <c r="CD103" s="929"/>
      <c r="CE103" s="929"/>
      <c r="CF103" s="929"/>
      <c r="CG103" s="929"/>
      <c r="CH103" s="929"/>
      <c r="CI103" s="929"/>
      <c r="CJ103" s="929"/>
      <c r="CK103" s="929"/>
      <c r="CL103" s="929"/>
      <c r="CM103" s="929"/>
      <c r="CN103" s="929"/>
      <c r="CO103" s="929"/>
      <c r="CP103" s="929"/>
      <c r="CQ103" s="929"/>
      <c r="CR103" s="929"/>
      <c r="CS103" s="929"/>
      <c r="CT103" s="929"/>
      <c r="CU103" s="929"/>
      <c r="CV103" s="929"/>
      <c r="CW103" s="929"/>
      <c r="CX103" s="929"/>
      <c r="CY103" s="929"/>
      <c r="CZ103" s="929"/>
      <c r="DA103" s="929"/>
      <c r="DB103" s="929"/>
      <c r="DC103" s="929"/>
      <c r="DD103" s="929"/>
      <c r="DE103" s="929"/>
      <c r="DF103" s="929"/>
      <c r="DG103" s="929"/>
      <c r="DH103" s="929"/>
      <c r="DI103" s="929"/>
      <c r="DJ103" s="929"/>
      <c r="DK103" s="929"/>
      <c r="DL103" s="929"/>
      <c r="DM103" s="929"/>
      <c r="DN103" s="929"/>
      <c r="DO103" s="929"/>
      <c r="DP103" s="929"/>
      <c r="DQ103" s="929"/>
      <c r="DR103" s="929"/>
      <c r="DS103" s="929"/>
      <c r="DT103" s="929"/>
      <c r="DU103" s="929"/>
      <c r="DV103" s="929"/>
      <c r="DW103" s="929"/>
      <c r="DX103" s="929"/>
      <c r="DY103" s="929"/>
      <c r="DZ103" s="929"/>
      <c r="EA103" s="221"/>
    </row>
    <row r="104" spans="1:131" ht="26.25" customHeight="1" x14ac:dyDescent="0.2">
      <c r="A104" s="237"/>
      <c r="B104" s="238"/>
      <c r="C104" s="238"/>
      <c r="D104" s="238"/>
      <c r="E104" s="238"/>
      <c r="F104" s="238"/>
      <c r="G104" s="238"/>
      <c r="H104" s="238"/>
      <c r="I104" s="238"/>
      <c r="J104" s="238"/>
      <c r="K104" s="238"/>
      <c r="L104" s="238"/>
      <c r="M104" s="238"/>
      <c r="N104" s="238"/>
      <c r="O104" s="238"/>
      <c r="P104" s="238"/>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39"/>
      <c r="AZ104" s="240"/>
      <c r="BA104" s="240"/>
      <c r="BB104" s="240"/>
      <c r="BC104" s="240"/>
      <c r="BD104" s="240"/>
      <c r="BE104" s="233"/>
      <c r="BF104" s="233"/>
      <c r="BG104" s="233"/>
      <c r="BH104" s="233"/>
      <c r="BI104" s="233"/>
      <c r="BJ104" s="233"/>
      <c r="BK104" s="233"/>
      <c r="BL104" s="233"/>
      <c r="BM104" s="233"/>
      <c r="BN104" s="233"/>
      <c r="BO104" s="233"/>
      <c r="BP104" s="233"/>
      <c r="BQ104" s="930" t="s">
        <v>419</v>
      </c>
      <c r="BR104" s="930"/>
      <c r="BS104" s="930"/>
      <c r="BT104" s="930"/>
      <c r="BU104" s="930"/>
      <c r="BV104" s="930"/>
      <c r="BW104" s="930"/>
      <c r="BX104" s="930"/>
      <c r="BY104" s="930"/>
      <c r="BZ104" s="930"/>
      <c r="CA104" s="930"/>
      <c r="CB104" s="930"/>
      <c r="CC104" s="930"/>
      <c r="CD104" s="930"/>
      <c r="CE104" s="930"/>
      <c r="CF104" s="930"/>
      <c r="CG104" s="930"/>
      <c r="CH104" s="930"/>
      <c r="CI104" s="930"/>
      <c r="CJ104" s="930"/>
      <c r="CK104" s="930"/>
      <c r="CL104" s="930"/>
      <c r="CM104" s="930"/>
      <c r="CN104" s="930"/>
      <c r="CO104" s="930"/>
      <c r="CP104" s="930"/>
      <c r="CQ104" s="930"/>
      <c r="CR104" s="930"/>
      <c r="CS104" s="930"/>
      <c r="CT104" s="930"/>
      <c r="CU104" s="930"/>
      <c r="CV104" s="930"/>
      <c r="CW104" s="930"/>
      <c r="CX104" s="930"/>
      <c r="CY104" s="930"/>
      <c r="CZ104" s="930"/>
      <c r="DA104" s="930"/>
      <c r="DB104" s="930"/>
      <c r="DC104" s="930"/>
      <c r="DD104" s="930"/>
      <c r="DE104" s="930"/>
      <c r="DF104" s="930"/>
      <c r="DG104" s="930"/>
      <c r="DH104" s="930"/>
      <c r="DI104" s="930"/>
      <c r="DJ104" s="930"/>
      <c r="DK104" s="930"/>
      <c r="DL104" s="930"/>
      <c r="DM104" s="930"/>
      <c r="DN104" s="930"/>
      <c r="DO104" s="930"/>
      <c r="DP104" s="930"/>
      <c r="DQ104" s="930"/>
      <c r="DR104" s="930"/>
      <c r="DS104" s="930"/>
      <c r="DT104" s="930"/>
      <c r="DU104" s="930"/>
      <c r="DV104" s="930"/>
      <c r="DW104" s="930"/>
      <c r="DX104" s="930"/>
      <c r="DY104" s="930"/>
      <c r="DZ104" s="930"/>
      <c r="EA104" s="221"/>
    </row>
    <row r="105" spans="1:131" ht="11.25" customHeight="1" x14ac:dyDescent="0.2">
      <c r="A105" s="233"/>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3"/>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25" t="s">
        <v>420</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25" t="s">
        <v>421</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31" t="s">
        <v>422</v>
      </c>
      <c r="B108" s="932"/>
      <c r="C108" s="932"/>
      <c r="D108" s="932"/>
      <c r="E108" s="932"/>
      <c r="F108" s="932"/>
      <c r="G108" s="932"/>
      <c r="H108" s="932"/>
      <c r="I108" s="932"/>
      <c r="J108" s="932"/>
      <c r="K108" s="932"/>
      <c r="L108" s="932"/>
      <c r="M108" s="932"/>
      <c r="N108" s="932"/>
      <c r="O108" s="932"/>
      <c r="P108" s="932"/>
      <c r="Q108" s="932"/>
      <c r="R108" s="932"/>
      <c r="S108" s="932"/>
      <c r="T108" s="932"/>
      <c r="U108" s="932"/>
      <c r="V108" s="932"/>
      <c r="W108" s="932"/>
      <c r="X108" s="932"/>
      <c r="Y108" s="932"/>
      <c r="Z108" s="932"/>
      <c r="AA108" s="932"/>
      <c r="AB108" s="932"/>
      <c r="AC108" s="932"/>
      <c r="AD108" s="932"/>
      <c r="AE108" s="932"/>
      <c r="AF108" s="932"/>
      <c r="AG108" s="932"/>
      <c r="AH108" s="932"/>
      <c r="AI108" s="932"/>
      <c r="AJ108" s="932"/>
      <c r="AK108" s="932"/>
      <c r="AL108" s="932"/>
      <c r="AM108" s="932"/>
      <c r="AN108" s="932"/>
      <c r="AO108" s="932"/>
      <c r="AP108" s="932"/>
      <c r="AQ108" s="932"/>
      <c r="AR108" s="932"/>
      <c r="AS108" s="932"/>
      <c r="AT108" s="933"/>
      <c r="AU108" s="931" t="s">
        <v>423</v>
      </c>
      <c r="AV108" s="932"/>
      <c r="AW108" s="932"/>
      <c r="AX108" s="932"/>
      <c r="AY108" s="932"/>
      <c r="AZ108" s="932"/>
      <c r="BA108" s="932"/>
      <c r="BB108" s="932"/>
      <c r="BC108" s="932"/>
      <c r="BD108" s="932"/>
      <c r="BE108" s="932"/>
      <c r="BF108" s="932"/>
      <c r="BG108" s="932"/>
      <c r="BH108" s="932"/>
      <c r="BI108" s="932"/>
      <c r="BJ108" s="932"/>
      <c r="BK108" s="932"/>
      <c r="BL108" s="932"/>
      <c r="BM108" s="932"/>
      <c r="BN108" s="932"/>
      <c r="BO108" s="932"/>
      <c r="BP108" s="932"/>
      <c r="BQ108" s="932"/>
      <c r="BR108" s="932"/>
      <c r="BS108" s="932"/>
      <c r="BT108" s="932"/>
      <c r="BU108" s="932"/>
      <c r="BV108" s="932"/>
      <c r="BW108" s="932"/>
      <c r="BX108" s="932"/>
      <c r="BY108" s="932"/>
      <c r="BZ108" s="932"/>
      <c r="CA108" s="932"/>
      <c r="CB108" s="932"/>
      <c r="CC108" s="932"/>
      <c r="CD108" s="932"/>
      <c r="CE108" s="932"/>
      <c r="CF108" s="932"/>
      <c r="CG108" s="932"/>
      <c r="CH108" s="932"/>
      <c r="CI108" s="932"/>
      <c r="CJ108" s="932"/>
      <c r="CK108" s="932"/>
      <c r="CL108" s="932"/>
      <c r="CM108" s="932"/>
      <c r="CN108" s="932"/>
      <c r="CO108" s="932"/>
      <c r="CP108" s="932"/>
      <c r="CQ108" s="932"/>
      <c r="CR108" s="932"/>
      <c r="CS108" s="932"/>
      <c r="CT108" s="932"/>
      <c r="CU108" s="932"/>
      <c r="CV108" s="932"/>
      <c r="CW108" s="932"/>
      <c r="CX108" s="932"/>
      <c r="CY108" s="932"/>
      <c r="CZ108" s="932"/>
      <c r="DA108" s="932"/>
      <c r="DB108" s="932"/>
      <c r="DC108" s="932"/>
      <c r="DD108" s="932"/>
      <c r="DE108" s="932"/>
      <c r="DF108" s="932"/>
      <c r="DG108" s="932"/>
      <c r="DH108" s="932"/>
      <c r="DI108" s="932"/>
      <c r="DJ108" s="932"/>
      <c r="DK108" s="932"/>
      <c r="DL108" s="932"/>
      <c r="DM108" s="932"/>
      <c r="DN108" s="932"/>
      <c r="DO108" s="932"/>
      <c r="DP108" s="932"/>
      <c r="DQ108" s="932"/>
      <c r="DR108" s="932"/>
      <c r="DS108" s="932"/>
      <c r="DT108" s="932"/>
      <c r="DU108" s="932"/>
      <c r="DV108" s="932"/>
      <c r="DW108" s="932"/>
      <c r="DX108" s="932"/>
      <c r="DY108" s="932"/>
      <c r="DZ108" s="933"/>
    </row>
    <row r="109" spans="1:131" s="221" customFormat="1" ht="26.25" customHeight="1" x14ac:dyDescent="0.2">
      <c r="A109" s="926" t="s">
        <v>424</v>
      </c>
      <c r="B109" s="907"/>
      <c r="C109" s="907"/>
      <c r="D109" s="907"/>
      <c r="E109" s="907"/>
      <c r="F109" s="907"/>
      <c r="G109" s="907"/>
      <c r="H109" s="907"/>
      <c r="I109" s="907"/>
      <c r="J109" s="907"/>
      <c r="K109" s="907"/>
      <c r="L109" s="907"/>
      <c r="M109" s="907"/>
      <c r="N109" s="907"/>
      <c r="O109" s="907"/>
      <c r="P109" s="907"/>
      <c r="Q109" s="907"/>
      <c r="R109" s="907"/>
      <c r="S109" s="907"/>
      <c r="T109" s="907"/>
      <c r="U109" s="907"/>
      <c r="V109" s="907"/>
      <c r="W109" s="907"/>
      <c r="X109" s="907"/>
      <c r="Y109" s="907"/>
      <c r="Z109" s="908"/>
      <c r="AA109" s="906" t="s">
        <v>425</v>
      </c>
      <c r="AB109" s="907"/>
      <c r="AC109" s="907"/>
      <c r="AD109" s="907"/>
      <c r="AE109" s="908"/>
      <c r="AF109" s="906" t="s">
        <v>426</v>
      </c>
      <c r="AG109" s="907"/>
      <c r="AH109" s="907"/>
      <c r="AI109" s="907"/>
      <c r="AJ109" s="908"/>
      <c r="AK109" s="906" t="s">
        <v>303</v>
      </c>
      <c r="AL109" s="907"/>
      <c r="AM109" s="907"/>
      <c r="AN109" s="907"/>
      <c r="AO109" s="908"/>
      <c r="AP109" s="906" t="s">
        <v>427</v>
      </c>
      <c r="AQ109" s="907"/>
      <c r="AR109" s="907"/>
      <c r="AS109" s="907"/>
      <c r="AT109" s="909"/>
      <c r="AU109" s="926" t="s">
        <v>424</v>
      </c>
      <c r="AV109" s="907"/>
      <c r="AW109" s="907"/>
      <c r="AX109" s="907"/>
      <c r="AY109" s="907"/>
      <c r="AZ109" s="907"/>
      <c r="BA109" s="907"/>
      <c r="BB109" s="907"/>
      <c r="BC109" s="907"/>
      <c r="BD109" s="907"/>
      <c r="BE109" s="907"/>
      <c r="BF109" s="907"/>
      <c r="BG109" s="907"/>
      <c r="BH109" s="907"/>
      <c r="BI109" s="907"/>
      <c r="BJ109" s="907"/>
      <c r="BK109" s="907"/>
      <c r="BL109" s="907"/>
      <c r="BM109" s="907"/>
      <c r="BN109" s="907"/>
      <c r="BO109" s="907"/>
      <c r="BP109" s="908"/>
      <c r="BQ109" s="906" t="s">
        <v>425</v>
      </c>
      <c r="BR109" s="907"/>
      <c r="BS109" s="907"/>
      <c r="BT109" s="907"/>
      <c r="BU109" s="908"/>
      <c r="BV109" s="906" t="s">
        <v>426</v>
      </c>
      <c r="BW109" s="907"/>
      <c r="BX109" s="907"/>
      <c r="BY109" s="907"/>
      <c r="BZ109" s="908"/>
      <c r="CA109" s="906" t="s">
        <v>303</v>
      </c>
      <c r="CB109" s="907"/>
      <c r="CC109" s="907"/>
      <c r="CD109" s="907"/>
      <c r="CE109" s="908"/>
      <c r="CF109" s="927" t="s">
        <v>427</v>
      </c>
      <c r="CG109" s="927"/>
      <c r="CH109" s="927"/>
      <c r="CI109" s="927"/>
      <c r="CJ109" s="927"/>
      <c r="CK109" s="906" t="s">
        <v>428</v>
      </c>
      <c r="CL109" s="907"/>
      <c r="CM109" s="907"/>
      <c r="CN109" s="907"/>
      <c r="CO109" s="907"/>
      <c r="CP109" s="907"/>
      <c r="CQ109" s="907"/>
      <c r="CR109" s="907"/>
      <c r="CS109" s="907"/>
      <c r="CT109" s="907"/>
      <c r="CU109" s="907"/>
      <c r="CV109" s="907"/>
      <c r="CW109" s="907"/>
      <c r="CX109" s="907"/>
      <c r="CY109" s="907"/>
      <c r="CZ109" s="907"/>
      <c r="DA109" s="907"/>
      <c r="DB109" s="907"/>
      <c r="DC109" s="907"/>
      <c r="DD109" s="907"/>
      <c r="DE109" s="907"/>
      <c r="DF109" s="908"/>
      <c r="DG109" s="906" t="s">
        <v>425</v>
      </c>
      <c r="DH109" s="907"/>
      <c r="DI109" s="907"/>
      <c r="DJ109" s="907"/>
      <c r="DK109" s="908"/>
      <c r="DL109" s="906" t="s">
        <v>426</v>
      </c>
      <c r="DM109" s="907"/>
      <c r="DN109" s="907"/>
      <c r="DO109" s="907"/>
      <c r="DP109" s="908"/>
      <c r="DQ109" s="906" t="s">
        <v>303</v>
      </c>
      <c r="DR109" s="907"/>
      <c r="DS109" s="907"/>
      <c r="DT109" s="907"/>
      <c r="DU109" s="908"/>
      <c r="DV109" s="906" t="s">
        <v>427</v>
      </c>
      <c r="DW109" s="907"/>
      <c r="DX109" s="907"/>
      <c r="DY109" s="907"/>
      <c r="DZ109" s="909"/>
    </row>
    <row r="110" spans="1:131" s="221" customFormat="1" ht="26.25" customHeight="1" x14ac:dyDescent="0.2">
      <c r="A110" s="910" t="s">
        <v>429</v>
      </c>
      <c r="B110" s="911"/>
      <c r="C110" s="911"/>
      <c r="D110" s="911"/>
      <c r="E110" s="911"/>
      <c r="F110" s="911"/>
      <c r="G110" s="911"/>
      <c r="H110" s="911"/>
      <c r="I110" s="911"/>
      <c r="J110" s="911"/>
      <c r="K110" s="911"/>
      <c r="L110" s="911"/>
      <c r="M110" s="911"/>
      <c r="N110" s="911"/>
      <c r="O110" s="911"/>
      <c r="P110" s="911"/>
      <c r="Q110" s="911"/>
      <c r="R110" s="911"/>
      <c r="S110" s="911"/>
      <c r="T110" s="911"/>
      <c r="U110" s="911"/>
      <c r="V110" s="911"/>
      <c r="W110" s="911"/>
      <c r="X110" s="911"/>
      <c r="Y110" s="911"/>
      <c r="Z110" s="912"/>
      <c r="AA110" s="913">
        <v>6963974</v>
      </c>
      <c r="AB110" s="914"/>
      <c r="AC110" s="914"/>
      <c r="AD110" s="914"/>
      <c r="AE110" s="915"/>
      <c r="AF110" s="916">
        <v>7647424</v>
      </c>
      <c r="AG110" s="914"/>
      <c r="AH110" s="914"/>
      <c r="AI110" s="914"/>
      <c r="AJ110" s="915"/>
      <c r="AK110" s="916">
        <v>7200960</v>
      </c>
      <c r="AL110" s="914"/>
      <c r="AM110" s="914"/>
      <c r="AN110" s="914"/>
      <c r="AO110" s="915"/>
      <c r="AP110" s="917">
        <v>9.3000000000000007</v>
      </c>
      <c r="AQ110" s="918"/>
      <c r="AR110" s="918"/>
      <c r="AS110" s="918"/>
      <c r="AT110" s="919"/>
      <c r="AU110" s="920" t="s">
        <v>72</v>
      </c>
      <c r="AV110" s="921"/>
      <c r="AW110" s="921"/>
      <c r="AX110" s="921"/>
      <c r="AY110" s="921"/>
      <c r="AZ110" s="943" t="s">
        <v>430</v>
      </c>
      <c r="BA110" s="911"/>
      <c r="BB110" s="911"/>
      <c r="BC110" s="911"/>
      <c r="BD110" s="911"/>
      <c r="BE110" s="911"/>
      <c r="BF110" s="911"/>
      <c r="BG110" s="911"/>
      <c r="BH110" s="911"/>
      <c r="BI110" s="911"/>
      <c r="BJ110" s="911"/>
      <c r="BK110" s="911"/>
      <c r="BL110" s="911"/>
      <c r="BM110" s="911"/>
      <c r="BN110" s="911"/>
      <c r="BO110" s="911"/>
      <c r="BP110" s="912"/>
      <c r="BQ110" s="944">
        <v>79989964</v>
      </c>
      <c r="BR110" s="945"/>
      <c r="BS110" s="945"/>
      <c r="BT110" s="945"/>
      <c r="BU110" s="945"/>
      <c r="BV110" s="945">
        <v>87482916</v>
      </c>
      <c r="BW110" s="945"/>
      <c r="BX110" s="945"/>
      <c r="BY110" s="945"/>
      <c r="BZ110" s="945"/>
      <c r="CA110" s="945">
        <v>93810184</v>
      </c>
      <c r="CB110" s="945"/>
      <c r="CC110" s="945"/>
      <c r="CD110" s="945"/>
      <c r="CE110" s="945"/>
      <c r="CF110" s="958">
        <v>121.2</v>
      </c>
      <c r="CG110" s="959"/>
      <c r="CH110" s="959"/>
      <c r="CI110" s="959"/>
      <c r="CJ110" s="959"/>
      <c r="CK110" s="960" t="s">
        <v>431</v>
      </c>
      <c r="CL110" s="961"/>
      <c r="CM110" s="943" t="s">
        <v>432</v>
      </c>
      <c r="CN110" s="911"/>
      <c r="CO110" s="911"/>
      <c r="CP110" s="911"/>
      <c r="CQ110" s="911"/>
      <c r="CR110" s="911"/>
      <c r="CS110" s="911"/>
      <c r="CT110" s="911"/>
      <c r="CU110" s="911"/>
      <c r="CV110" s="911"/>
      <c r="CW110" s="911"/>
      <c r="CX110" s="911"/>
      <c r="CY110" s="911"/>
      <c r="CZ110" s="911"/>
      <c r="DA110" s="911"/>
      <c r="DB110" s="911"/>
      <c r="DC110" s="911"/>
      <c r="DD110" s="911"/>
      <c r="DE110" s="911"/>
      <c r="DF110" s="912"/>
      <c r="DG110" s="944" t="s">
        <v>433</v>
      </c>
      <c r="DH110" s="945"/>
      <c r="DI110" s="945"/>
      <c r="DJ110" s="945"/>
      <c r="DK110" s="945"/>
      <c r="DL110" s="945" t="s">
        <v>391</v>
      </c>
      <c r="DM110" s="945"/>
      <c r="DN110" s="945"/>
      <c r="DO110" s="945"/>
      <c r="DP110" s="945"/>
      <c r="DQ110" s="945" t="s">
        <v>434</v>
      </c>
      <c r="DR110" s="945"/>
      <c r="DS110" s="945"/>
      <c r="DT110" s="945"/>
      <c r="DU110" s="945"/>
      <c r="DV110" s="946" t="s">
        <v>433</v>
      </c>
      <c r="DW110" s="946"/>
      <c r="DX110" s="946"/>
      <c r="DY110" s="946"/>
      <c r="DZ110" s="947"/>
    </row>
    <row r="111" spans="1:131" s="221" customFormat="1" ht="26.25" customHeight="1" x14ac:dyDescent="0.2">
      <c r="A111" s="948" t="s">
        <v>435</v>
      </c>
      <c r="B111" s="949"/>
      <c r="C111" s="949"/>
      <c r="D111" s="949"/>
      <c r="E111" s="949"/>
      <c r="F111" s="949"/>
      <c r="G111" s="949"/>
      <c r="H111" s="949"/>
      <c r="I111" s="949"/>
      <c r="J111" s="949"/>
      <c r="K111" s="949"/>
      <c r="L111" s="949"/>
      <c r="M111" s="949"/>
      <c r="N111" s="949"/>
      <c r="O111" s="949"/>
      <c r="P111" s="949"/>
      <c r="Q111" s="949"/>
      <c r="R111" s="949"/>
      <c r="S111" s="949"/>
      <c r="T111" s="949"/>
      <c r="U111" s="949"/>
      <c r="V111" s="949"/>
      <c r="W111" s="949"/>
      <c r="X111" s="949"/>
      <c r="Y111" s="949"/>
      <c r="Z111" s="950"/>
      <c r="AA111" s="951" t="s">
        <v>391</v>
      </c>
      <c r="AB111" s="952"/>
      <c r="AC111" s="952"/>
      <c r="AD111" s="952"/>
      <c r="AE111" s="953"/>
      <c r="AF111" s="954" t="s">
        <v>126</v>
      </c>
      <c r="AG111" s="952"/>
      <c r="AH111" s="952"/>
      <c r="AI111" s="952"/>
      <c r="AJ111" s="953"/>
      <c r="AK111" s="954" t="s">
        <v>126</v>
      </c>
      <c r="AL111" s="952"/>
      <c r="AM111" s="952"/>
      <c r="AN111" s="952"/>
      <c r="AO111" s="953"/>
      <c r="AP111" s="955" t="s">
        <v>126</v>
      </c>
      <c r="AQ111" s="956"/>
      <c r="AR111" s="956"/>
      <c r="AS111" s="956"/>
      <c r="AT111" s="957"/>
      <c r="AU111" s="922"/>
      <c r="AV111" s="923"/>
      <c r="AW111" s="923"/>
      <c r="AX111" s="923"/>
      <c r="AY111" s="923"/>
      <c r="AZ111" s="936" t="s">
        <v>436</v>
      </c>
      <c r="BA111" s="937"/>
      <c r="BB111" s="937"/>
      <c r="BC111" s="937"/>
      <c r="BD111" s="937"/>
      <c r="BE111" s="937"/>
      <c r="BF111" s="937"/>
      <c r="BG111" s="937"/>
      <c r="BH111" s="937"/>
      <c r="BI111" s="937"/>
      <c r="BJ111" s="937"/>
      <c r="BK111" s="937"/>
      <c r="BL111" s="937"/>
      <c r="BM111" s="937"/>
      <c r="BN111" s="937"/>
      <c r="BO111" s="937"/>
      <c r="BP111" s="938"/>
      <c r="BQ111" s="939">
        <v>1954246</v>
      </c>
      <c r="BR111" s="940"/>
      <c r="BS111" s="940"/>
      <c r="BT111" s="940"/>
      <c r="BU111" s="940"/>
      <c r="BV111" s="940">
        <v>1866569</v>
      </c>
      <c r="BW111" s="940"/>
      <c r="BX111" s="940"/>
      <c r="BY111" s="940"/>
      <c r="BZ111" s="940"/>
      <c r="CA111" s="940">
        <v>2048502</v>
      </c>
      <c r="CB111" s="940"/>
      <c r="CC111" s="940"/>
      <c r="CD111" s="940"/>
      <c r="CE111" s="940"/>
      <c r="CF111" s="934">
        <v>2.6</v>
      </c>
      <c r="CG111" s="935"/>
      <c r="CH111" s="935"/>
      <c r="CI111" s="935"/>
      <c r="CJ111" s="935"/>
      <c r="CK111" s="962"/>
      <c r="CL111" s="963"/>
      <c r="CM111" s="936" t="s">
        <v>437</v>
      </c>
      <c r="CN111" s="937"/>
      <c r="CO111" s="937"/>
      <c r="CP111" s="937"/>
      <c r="CQ111" s="937"/>
      <c r="CR111" s="937"/>
      <c r="CS111" s="937"/>
      <c r="CT111" s="937"/>
      <c r="CU111" s="937"/>
      <c r="CV111" s="937"/>
      <c r="CW111" s="937"/>
      <c r="CX111" s="937"/>
      <c r="CY111" s="937"/>
      <c r="CZ111" s="937"/>
      <c r="DA111" s="937"/>
      <c r="DB111" s="937"/>
      <c r="DC111" s="937"/>
      <c r="DD111" s="937"/>
      <c r="DE111" s="937"/>
      <c r="DF111" s="938"/>
      <c r="DG111" s="939" t="s">
        <v>391</v>
      </c>
      <c r="DH111" s="940"/>
      <c r="DI111" s="940"/>
      <c r="DJ111" s="940"/>
      <c r="DK111" s="940"/>
      <c r="DL111" s="940" t="s">
        <v>391</v>
      </c>
      <c r="DM111" s="940"/>
      <c r="DN111" s="940"/>
      <c r="DO111" s="940"/>
      <c r="DP111" s="940"/>
      <c r="DQ111" s="940" t="s">
        <v>126</v>
      </c>
      <c r="DR111" s="940"/>
      <c r="DS111" s="940"/>
      <c r="DT111" s="940"/>
      <c r="DU111" s="940"/>
      <c r="DV111" s="941" t="s">
        <v>126</v>
      </c>
      <c r="DW111" s="941"/>
      <c r="DX111" s="941"/>
      <c r="DY111" s="941"/>
      <c r="DZ111" s="942"/>
    </row>
    <row r="112" spans="1:131" s="221" customFormat="1" ht="26.25" customHeight="1" x14ac:dyDescent="0.2">
      <c r="A112" s="966" t="s">
        <v>438</v>
      </c>
      <c r="B112" s="967"/>
      <c r="C112" s="937" t="s">
        <v>439</v>
      </c>
      <c r="D112" s="937"/>
      <c r="E112" s="937"/>
      <c r="F112" s="937"/>
      <c r="G112" s="937"/>
      <c r="H112" s="937"/>
      <c r="I112" s="937"/>
      <c r="J112" s="937"/>
      <c r="K112" s="937"/>
      <c r="L112" s="937"/>
      <c r="M112" s="937"/>
      <c r="N112" s="937"/>
      <c r="O112" s="937"/>
      <c r="P112" s="937"/>
      <c r="Q112" s="937"/>
      <c r="R112" s="937"/>
      <c r="S112" s="937"/>
      <c r="T112" s="937"/>
      <c r="U112" s="937"/>
      <c r="V112" s="937"/>
      <c r="W112" s="937"/>
      <c r="X112" s="937"/>
      <c r="Y112" s="937"/>
      <c r="Z112" s="938"/>
      <c r="AA112" s="972" t="s">
        <v>126</v>
      </c>
      <c r="AB112" s="973"/>
      <c r="AC112" s="973"/>
      <c r="AD112" s="973"/>
      <c r="AE112" s="974"/>
      <c r="AF112" s="975" t="s">
        <v>391</v>
      </c>
      <c r="AG112" s="973"/>
      <c r="AH112" s="973"/>
      <c r="AI112" s="973"/>
      <c r="AJ112" s="974"/>
      <c r="AK112" s="975" t="s">
        <v>126</v>
      </c>
      <c r="AL112" s="973"/>
      <c r="AM112" s="973"/>
      <c r="AN112" s="973"/>
      <c r="AO112" s="974"/>
      <c r="AP112" s="976" t="s">
        <v>126</v>
      </c>
      <c r="AQ112" s="977"/>
      <c r="AR112" s="977"/>
      <c r="AS112" s="977"/>
      <c r="AT112" s="978"/>
      <c r="AU112" s="922"/>
      <c r="AV112" s="923"/>
      <c r="AW112" s="923"/>
      <c r="AX112" s="923"/>
      <c r="AY112" s="923"/>
      <c r="AZ112" s="936" t="s">
        <v>440</v>
      </c>
      <c r="BA112" s="937"/>
      <c r="BB112" s="937"/>
      <c r="BC112" s="937"/>
      <c r="BD112" s="937"/>
      <c r="BE112" s="937"/>
      <c r="BF112" s="937"/>
      <c r="BG112" s="937"/>
      <c r="BH112" s="937"/>
      <c r="BI112" s="937"/>
      <c r="BJ112" s="937"/>
      <c r="BK112" s="937"/>
      <c r="BL112" s="937"/>
      <c r="BM112" s="937"/>
      <c r="BN112" s="937"/>
      <c r="BO112" s="937"/>
      <c r="BP112" s="938"/>
      <c r="BQ112" s="939">
        <v>21375376</v>
      </c>
      <c r="BR112" s="940"/>
      <c r="BS112" s="940"/>
      <c r="BT112" s="940"/>
      <c r="BU112" s="940"/>
      <c r="BV112" s="940">
        <v>14424164</v>
      </c>
      <c r="BW112" s="940"/>
      <c r="BX112" s="940"/>
      <c r="BY112" s="940"/>
      <c r="BZ112" s="940"/>
      <c r="CA112" s="940">
        <v>14110707</v>
      </c>
      <c r="CB112" s="940"/>
      <c r="CC112" s="940"/>
      <c r="CD112" s="940"/>
      <c r="CE112" s="940"/>
      <c r="CF112" s="934">
        <v>18.2</v>
      </c>
      <c r="CG112" s="935"/>
      <c r="CH112" s="935"/>
      <c r="CI112" s="935"/>
      <c r="CJ112" s="935"/>
      <c r="CK112" s="962"/>
      <c r="CL112" s="963"/>
      <c r="CM112" s="936" t="s">
        <v>441</v>
      </c>
      <c r="CN112" s="937"/>
      <c r="CO112" s="937"/>
      <c r="CP112" s="937"/>
      <c r="CQ112" s="937"/>
      <c r="CR112" s="937"/>
      <c r="CS112" s="937"/>
      <c r="CT112" s="937"/>
      <c r="CU112" s="937"/>
      <c r="CV112" s="937"/>
      <c r="CW112" s="937"/>
      <c r="CX112" s="937"/>
      <c r="CY112" s="937"/>
      <c r="CZ112" s="937"/>
      <c r="DA112" s="937"/>
      <c r="DB112" s="937"/>
      <c r="DC112" s="937"/>
      <c r="DD112" s="937"/>
      <c r="DE112" s="937"/>
      <c r="DF112" s="938"/>
      <c r="DG112" s="939" t="s">
        <v>433</v>
      </c>
      <c r="DH112" s="940"/>
      <c r="DI112" s="940"/>
      <c r="DJ112" s="940"/>
      <c r="DK112" s="940"/>
      <c r="DL112" s="940" t="s">
        <v>433</v>
      </c>
      <c r="DM112" s="940"/>
      <c r="DN112" s="940"/>
      <c r="DO112" s="940"/>
      <c r="DP112" s="940"/>
      <c r="DQ112" s="940" t="s">
        <v>126</v>
      </c>
      <c r="DR112" s="940"/>
      <c r="DS112" s="940"/>
      <c r="DT112" s="940"/>
      <c r="DU112" s="940"/>
      <c r="DV112" s="941" t="s">
        <v>433</v>
      </c>
      <c r="DW112" s="941"/>
      <c r="DX112" s="941"/>
      <c r="DY112" s="941"/>
      <c r="DZ112" s="942"/>
    </row>
    <row r="113" spans="1:130" s="221" customFormat="1" ht="26.25" customHeight="1" x14ac:dyDescent="0.2">
      <c r="A113" s="968"/>
      <c r="B113" s="969"/>
      <c r="C113" s="937" t="s">
        <v>442</v>
      </c>
      <c r="D113" s="937"/>
      <c r="E113" s="937"/>
      <c r="F113" s="937"/>
      <c r="G113" s="937"/>
      <c r="H113" s="937"/>
      <c r="I113" s="937"/>
      <c r="J113" s="937"/>
      <c r="K113" s="937"/>
      <c r="L113" s="937"/>
      <c r="M113" s="937"/>
      <c r="N113" s="937"/>
      <c r="O113" s="937"/>
      <c r="P113" s="937"/>
      <c r="Q113" s="937"/>
      <c r="R113" s="937"/>
      <c r="S113" s="937"/>
      <c r="T113" s="937"/>
      <c r="U113" s="937"/>
      <c r="V113" s="937"/>
      <c r="W113" s="937"/>
      <c r="X113" s="937"/>
      <c r="Y113" s="937"/>
      <c r="Z113" s="938"/>
      <c r="AA113" s="951">
        <v>1283161</v>
      </c>
      <c r="AB113" s="952"/>
      <c r="AC113" s="952"/>
      <c r="AD113" s="952"/>
      <c r="AE113" s="953"/>
      <c r="AF113" s="954">
        <v>1133179</v>
      </c>
      <c r="AG113" s="952"/>
      <c r="AH113" s="952"/>
      <c r="AI113" s="952"/>
      <c r="AJ113" s="953"/>
      <c r="AK113" s="954">
        <v>975307</v>
      </c>
      <c r="AL113" s="952"/>
      <c r="AM113" s="952"/>
      <c r="AN113" s="952"/>
      <c r="AO113" s="953"/>
      <c r="AP113" s="955">
        <v>1.3</v>
      </c>
      <c r="AQ113" s="956"/>
      <c r="AR113" s="956"/>
      <c r="AS113" s="956"/>
      <c r="AT113" s="957"/>
      <c r="AU113" s="922"/>
      <c r="AV113" s="923"/>
      <c r="AW113" s="923"/>
      <c r="AX113" s="923"/>
      <c r="AY113" s="923"/>
      <c r="AZ113" s="936" t="s">
        <v>443</v>
      </c>
      <c r="BA113" s="937"/>
      <c r="BB113" s="937"/>
      <c r="BC113" s="937"/>
      <c r="BD113" s="937"/>
      <c r="BE113" s="937"/>
      <c r="BF113" s="937"/>
      <c r="BG113" s="937"/>
      <c r="BH113" s="937"/>
      <c r="BI113" s="937"/>
      <c r="BJ113" s="937"/>
      <c r="BK113" s="937"/>
      <c r="BL113" s="937"/>
      <c r="BM113" s="937"/>
      <c r="BN113" s="937"/>
      <c r="BO113" s="937"/>
      <c r="BP113" s="938"/>
      <c r="BQ113" s="939">
        <v>74342</v>
      </c>
      <c r="BR113" s="940"/>
      <c r="BS113" s="940"/>
      <c r="BT113" s="940"/>
      <c r="BU113" s="940"/>
      <c r="BV113" s="940">
        <v>22813</v>
      </c>
      <c r="BW113" s="940"/>
      <c r="BX113" s="940"/>
      <c r="BY113" s="940"/>
      <c r="BZ113" s="940"/>
      <c r="CA113" s="940">
        <v>19503</v>
      </c>
      <c r="CB113" s="940"/>
      <c r="CC113" s="940"/>
      <c r="CD113" s="940"/>
      <c r="CE113" s="940"/>
      <c r="CF113" s="934">
        <v>0</v>
      </c>
      <c r="CG113" s="935"/>
      <c r="CH113" s="935"/>
      <c r="CI113" s="935"/>
      <c r="CJ113" s="935"/>
      <c r="CK113" s="962"/>
      <c r="CL113" s="963"/>
      <c r="CM113" s="936" t="s">
        <v>444</v>
      </c>
      <c r="CN113" s="937"/>
      <c r="CO113" s="937"/>
      <c r="CP113" s="937"/>
      <c r="CQ113" s="937"/>
      <c r="CR113" s="937"/>
      <c r="CS113" s="937"/>
      <c r="CT113" s="937"/>
      <c r="CU113" s="937"/>
      <c r="CV113" s="937"/>
      <c r="CW113" s="937"/>
      <c r="CX113" s="937"/>
      <c r="CY113" s="937"/>
      <c r="CZ113" s="937"/>
      <c r="DA113" s="937"/>
      <c r="DB113" s="937"/>
      <c r="DC113" s="937"/>
      <c r="DD113" s="937"/>
      <c r="DE113" s="937"/>
      <c r="DF113" s="938"/>
      <c r="DG113" s="972" t="s">
        <v>391</v>
      </c>
      <c r="DH113" s="973"/>
      <c r="DI113" s="973"/>
      <c r="DJ113" s="973"/>
      <c r="DK113" s="974"/>
      <c r="DL113" s="975" t="s">
        <v>391</v>
      </c>
      <c r="DM113" s="973"/>
      <c r="DN113" s="973"/>
      <c r="DO113" s="973"/>
      <c r="DP113" s="974"/>
      <c r="DQ113" s="975" t="s">
        <v>433</v>
      </c>
      <c r="DR113" s="973"/>
      <c r="DS113" s="973"/>
      <c r="DT113" s="973"/>
      <c r="DU113" s="974"/>
      <c r="DV113" s="976" t="s">
        <v>433</v>
      </c>
      <c r="DW113" s="977"/>
      <c r="DX113" s="977"/>
      <c r="DY113" s="977"/>
      <c r="DZ113" s="978"/>
    </row>
    <row r="114" spans="1:130" s="221" customFormat="1" ht="26.25" customHeight="1" x14ac:dyDescent="0.2">
      <c r="A114" s="968"/>
      <c r="B114" s="969"/>
      <c r="C114" s="937" t="s">
        <v>445</v>
      </c>
      <c r="D114" s="937"/>
      <c r="E114" s="937"/>
      <c r="F114" s="937"/>
      <c r="G114" s="937"/>
      <c r="H114" s="937"/>
      <c r="I114" s="937"/>
      <c r="J114" s="937"/>
      <c r="K114" s="937"/>
      <c r="L114" s="937"/>
      <c r="M114" s="937"/>
      <c r="N114" s="937"/>
      <c r="O114" s="937"/>
      <c r="P114" s="937"/>
      <c r="Q114" s="937"/>
      <c r="R114" s="937"/>
      <c r="S114" s="937"/>
      <c r="T114" s="937"/>
      <c r="U114" s="937"/>
      <c r="V114" s="937"/>
      <c r="W114" s="937"/>
      <c r="X114" s="937"/>
      <c r="Y114" s="937"/>
      <c r="Z114" s="938"/>
      <c r="AA114" s="972">
        <v>114841</v>
      </c>
      <c r="AB114" s="973"/>
      <c r="AC114" s="973"/>
      <c r="AD114" s="973"/>
      <c r="AE114" s="974"/>
      <c r="AF114" s="975">
        <v>38236</v>
      </c>
      <c r="AG114" s="973"/>
      <c r="AH114" s="973"/>
      <c r="AI114" s="973"/>
      <c r="AJ114" s="974"/>
      <c r="AK114" s="975">
        <v>2385</v>
      </c>
      <c r="AL114" s="973"/>
      <c r="AM114" s="973"/>
      <c r="AN114" s="973"/>
      <c r="AO114" s="974"/>
      <c r="AP114" s="976">
        <v>0</v>
      </c>
      <c r="AQ114" s="977"/>
      <c r="AR114" s="977"/>
      <c r="AS114" s="977"/>
      <c r="AT114" s="978"/>
      <c r="AU114" s="922"/>
      <c r="AV114" s="923"/>
      <c r="AW114" s="923"/>
      <c r="AX114" s="923"/>
      <c r="AY114" s="923"/>
      <c r="AZ114" s="936" t="s">
        <v>446</v>
      </c>
      <c r="BA114" s="937"/>
      <c r="BB114" s="937"/>
      <c r="BC114" s="937"/>
      <c r="BD114" s="937"/>
      <c r="BE114" s="937"/>
      <c r="BF114" s="937"/>
      <c r="BG114" s="937"/>
      <c r="BH114" s="937"/>
      <c r="BI114" s="937"/>
      <c r="BJ114" s="937"/>
      <c r="BK114" s="937"/>
      <c r="BL114" s="937"/>
      <c r="BM114" s="937"/>
      <c r="BN114" s="937"/>
      <c r="BO114" s="937"/>
      <c r="BP114" s="938"/>
      <c r="BQ114" s="939">
        <v>13890073</v>
      </c>
      <c r="BR114" s="940"/>
      <c r="BS114" s="940"/>
      <c r="BT114" s="940"/>
      <c r="BU114" s="940"/>
      <c r="BV114" s="940">
        <v>14230354</v>
      </c>
      <c r="BW114" s="940"/>
      <c r="BX114" s="940"/>
      <c r="BY114" s="940"/>
      <c r="BZ114" s="940"/>
      <c r="CA114" s="940">
        <v>14277724</v>
      </c>
      <c r="CB114" s="940"/>
      <c r="CC114" s="940"/>
      <c r="CD114" s="940"/>
      <c r="CE114" s="940"/>
      <c r="CF114" s="934">
        <v>18.5</v>
      </c>
      <c r="CG114" s="935"/>
      <c r="CH114" s="935"/>
      <c r="CI114" s="935"/>
      <c r="CJ114" s="935"/>
      <c r="CK114" s="962"/>
      <c r="CL114" s="963"/>
      <c r="CM114" s="936" t="s">
        <v>447</v>
      </c>
      <c r="CN114" s="937"/>
      <c r="CO114" s="937"/>
      <c r="CP114" s="937"/>
      <c r="CQ114" s="937"/>
      <c r="CR114" s="937"/>
      <c r="CS114" s="937"/>
      <c r="CT114" s="937"/>
      <c r="CU114" s="937"/>
      <c r="CV114" s="937"/>
      <c r="CW114" s="937"/>
      <c r="CX114" s="937"/>
      <c r="CY114" s="937"/>
      <c r="CZ114" s="937"/>
      <c r="DA114" s="937"/>
      <c r="DB114" s="937"/>
      <c r="DC114" s="937"/>
      <c r="DD114" s="937"/>
      <c r="DE114" s="937"/>
      <c r="DF114" s="938"/>
      <c r="DG114" s="972" t="s">
        <v>126</v>
      </c>
      <c r="DH114" s="973"/>
      <c r="DI114" s="973"/>
      <c r="DJ114" s="973"/>
      <c r="DK114" s="974"/>
      <c r="DL114" s="975" t="s">
        <v>433</v>
      </c>
      <c r="DM114" s="973"/>
      <c r="DN114" s="973"/>
      <c r="DO114" s="973"/>
      <c r="DP114" s="974"/>
      <c r="DQ114" s="975" t="s">
        <v>391</v>
      </c>
      <c r="DR114" s="973"/>
      <c r="DS114" s="973"/>
      <c r="DT114" s="973"/>
      <c r="DU114" s="974"/>
      <c r="DV114" s="976" t="s">
        <v>391</v>
      </c>
      <c r="DW114" s="977"/>
      <c r="DX114" s="977"/>
      <c r="DY114" s="977"/>
      <c r="DZ114" s="978"/>
    </row>
    <row r="115" spans="1:130" s="221" customFormat="1" ht="26.25" customHeight="1" x14ac:dyDescent="0.2">
      <c r="A115" s="968"/>
      <c r="B115" s="969"/>
      <c r="C115" s="937" t="s">
        <v>448</v>
      </c>
      <c r="D115" s="937"/>
      <c r="E115" s="937"/>
      <c r="F115" s="937"/>
      <c r="G115" s="937"/>
      <c r="H115" s="937"/>
      <c r="I115" s="937"/>
      <c r="J115" s="937"/>
      <c r="K115" s="937"/>
      <c r="L115" s="937"/>
      <c r="M115" s="937"/>
      <c r="N115" s="937"/>
      <c r="O115" s="937"/>
      <c r="P115" s="937"/>
      <c r="Q115" s="937"/>
      <c r="R115" s="937"/>
      <c r="S115" s="937"/>
      <c r="T115" s="937"/>
      <c r="U115" s="937"/>
      <c r="V115" s="937"/>
      <c r="W115" s="937"/>
      <c r="X115" s="937"/>
      <c r="Y115" s="937"/>
      <c r="Z115" s="938"/>
      <c r="AA115" s="951">
        <v>238105</v>
      </c>
      <c r="AB115" s="952"/>
      <c r="AC115" s="952"/>
      <c r="AD115" s="952"/>
      <c r="AE115" s="953"/>
      <c r="AF115" s="954">
        <v>244004</v>
      </c>
      <c r="AG115" s="952"/>
      <c r="AH115" s="952"/>
      <c r="AI115" s="952"/>
      <c r="AJ115" s="953"/>
      <c r="AK115" s="954">
        <v>217457</v>
      </c>
      <c r="AL115" s="952"/>
      <c r="AM115" s="952"/>
      <c r="AN115" s="952"/>
      <c r="AO115" s="953"/>
      <c r="AP115" s="955">
        <v>0.3</v>
      </c>
      <c r="AQ115" s="956"/>
      <c r="AR115" s="956"/>
      <c r="AS115" s="956"/>
      <c r="AT115" s="957"/>
      <c r="AU115" s="922"/>
      <c r="AV115" s="923"/>
      <c r="AW115" s="923"/>
      <c r="AX115" s="923"/>
      <c r="AY115" s="923"/>
      <c r="AZ115" s="936" t="s">
        <v>449</v>
      </c>
      <c r="BA115" s="937"/>
      <c r="BB115" s="937"/>
      <c r="BC115" s="937"/>
      <c r="BD115" s="937"/>
      <c r="BE115" s="937"/>
      <c r="BF115" s="937"/>
      <c r="BG115" s="937"/>
      <c r="BH115" s="937"/>
      <c r="BI115" s="937"/>
      <c r="BJ115" s="937"/>
      <c r="BK115" s="937"/>
      <c r="BL115" s="937"/>
      <c r="BM115" s="937"/>
      <c r="BN115" s="937"/>
      <c r="BO115" s="937"/>
      <c r="BP115" s="938"/>
      <c r="BQ115" s="939" t="s">
        <v>126</v>
      </c>
      <c r="BR115" s="940"/>
      <c r="BS115" s="940"/>
      <c r="BT115" s="940"/>
      <c r="BU115" s="940"/>
      <c r="BV115" s="940" t="s">
        <v>126</v>
      </c>
      <c r="BW115" s="940"/>
      <c r="BX115" s="940"/>
      <c r="BY115" s="940"/>
      <c r="BZ115" s="940"/>
      <c r="CA115" s="940" t="s">
        <v>126</v>
      </c>
      <c r="CB115" s="940"/>
      <c r="CC115" s="940"/>
      <c r="CD115" s="940"/>
      <c r="CE115" s="940"/>
      <c r="CF115" s="934" t="s">
        <v>126</v>
      </c>
      <c r="CG115" s="935"/>
      <c r="CH115" s="935"/>
      <c r="CI115" s="935"/>
      <c r="CJ115" s="935"/>
      <c r="CK115" s="962"/>
      <c r="CL115" s="963"/>
      <c r="CM115" s="936" t="s">
        <v>450</v>
      </c>
      <c r="CN115" s="937"/>
      <c r="CO115" s="937"/>
      <c r="CP115" s="937"/>
      <c r="CQ115" s="937"/>
      <c r="CR115" s="937"/>
      <c r="CS115" s="937"/>
      <c r="CT115" s="937"/>
      <c r="CU115" s="937"/>
      <c r="CV115" s="937"/>
      <c r="CW115" s="937"/>
      <c r="CX115" s="937"/>
      <c r="CY115" s="937"/>
      <c r="CZ115" s="937"/>
      <c r="DA115" s="937"/>
      <c r="DB115" s="937"/>
      <c r="DC115" s="937"/>
      <c r="DD115" s="937"/>
      <c r="DE115" s="937"/>
      <c r="DF115" s="938"/>
      <c r="DG115" s="972">
        <v>361447</v>
      </c>
      <c r="DH115" s="973"/>
      <c r="DI115" s="973"/>
      <c r="DJ115" s="973"/>
      <c r="DK115" s="974"/>
      <c r="DL115" s="975">
        <v>450759</v>
      </c>
      <c r="DM115" s="973"/>
      <c r="DN115" s="973"/>
      <c r="DO115" s="973"/>
      <c r="DP115" s="974"/>
      <c r="DQ115" s="975">
        <v>788422</v>
      </c>
      <c r="DR115" s="973"/>
      <c r="DS115" s="973"/>
      <c r="DT115" s="973"/>
      <c r="DU115" s="974"/>
      <c r="DV115" s="976">
        <v>1</v>
      </c>
      <c r="DW115" s="977"/>
      <c r="DX115" s="977"/>
      <c r="DY115" s="977"/>
      <c r="DZ115" s="978"/>
    </row>
    <row r="116" spans="1:130" s="221" customFormat="1" ht="26.25" customHeight="1" x14ac:dyDescent="0.2">
      <c r="A116" s="970"/>
      <c r="B116" s="971"/>
      <c r="C116" s="979" t="s">
        <v>451</v>
      </c>
      <c r="D116" s="979"/>
      <c r="E116" s="979"/>
      <c r="F116" s="979"/>
      <c r="G116" s="979"/>
      <c r="H116" s="979"/>
      <c r="I116" s="979"/>
      <c r="J116" s="979"/>
      <c r="K116" s="979"/>
      <c r="L116" s="979"/>
      <c r="M116" s="979"/>
      <c r="N116" s="979"/>
      <c r="O116" s="979"/>
      <c r="P116" s="979"/>
      <c r="Q116" s="979"/>
      <c r="R116" s="979"/>
      <c r="S116" s="979"/>
      <c r="T116" s="979"/>
      <c r="U116" s="979"/>
      <c r="V116" s="979"/>
      <c r="W116" s="979"/>
      <c r="X116" s="979"/>
      <c r="Y116" s="979"/>
      <c r="Z116" s="980"/>
      <c r="AA116" s="972" t="s">
        <v>433</v>
      </c>
      <c r="AB116" s="973"/>
      <c r="AC116" s="973"/>
      <c r="AD116" s="973"/>
      <c r="AE116" s="974"/>
      <c r="AF116" s="975" t="s">
        <v>126</v>
      </c>
      <c r="AG116" s="973"/>
      <c r="AH116" s="973"/>
      <c r="AI116" s="973"/>
      <c r="AJ116" s="974"/>
      <c r="AK116" s="975" t="s">
        <v>126</v>
      </c>
      <c r="AL116" s="973"/>
      <c r="AM116" s="973"/>
      <c r="AN116" s="973"/>
      <c r="AO116" s="974"/>
      <c r="AP116" s="976" t="s">
        <v>391</v>
      </c>
      <c r="AQ116" s="977"/>
      <c r="AR116" s="977"/>
      <c r="AS116" s="977"/>
      <c r="AT116" s="978"/>
      <c r="AU116" s="922"/>
      <c r="AV116" s="923"/>
      <c r="AW116" s="923"/>
      <c r="AX116" s="923"/>
      <c r="AY116" s="923"/>
      <c r="AZ116" s="981" t="s">
        <v>452</v>
      </c>
      <c r="BA116" s="982"/>
      <c r="BB116" s="982"/>
      <c r="BC116" s="982"/>
      <c r="BD116" s="982"/>
      <c r="BE116" s="982"/>
      <c r="BF116" s="982"/>
      <c r="BG116" s="982"/>
      <c r="BH116" s="982"/>
      <c r="BI116" s="982"/>
      <c r="BJ116" s="982"/>
      <c r="BK116" s="982"/>
      <c r="BL116" s="982"/>
      <c r="BM116" s="982"/>
      <c r="BN116" s="982"/>
      <c r="BO116" s="982"/>
      <c r="BP116" s="983"/>
      <c r="BQ116" s="939" t="s">
        <v>126</v>
      </c>
      <c r="BR116" s="940"/>
      <c r="BS116" s="940"/>
      <c r="BT116" s="940"/>
      <c r="BU116" s="940"/>
      <c r="BV116" s="940" t="s">
        <v>126</v>
      </c>
      <c r="BW116" s="940"/>
      <c r="BX116" s="940"/>
      <c r="BY116" s="940"/>
      <c r="BZ116" s="940"/>
      <c r="CA116" s="940" t="s">
        <v>391</v>
      </c>
      <c r="CB116" s="940"/>
      <c r="CC116" s="940"/>
      <c r="CD116" s="940"/>
      <c r="CE116" s="940"/>
      <c r="CF116" s="934" t="s">
        <v>391</v>
      </c>
      <c r="CG116" s="935"/>
      <c r="CH116" s="935"/>
      <c r="CI116" s="935"/>
      <c r="CJ116" s="935"/>
      <c r="CK116" s="962"/>
      <c r="CL116" s="963"/>
      <c r="CM116" s="936" t="s">
        <v>453</v>
      </c>
      <c r="CN116" s="937"/>
      <c r="CO116" s="937"/>
      <c r="CP116" s="937"/>
      <c r="CQ116" s="937"/>
      <c r="CR116" s="937"/>
      <c r="CS116" s="937"/>
      <c r="CT116" s="937"/>
      <c r="CU116" s="937"/>
      <c r="CV116" s="937"/>
      <c r="CW116" s="937"/>
      <c r="CX116" s="937"/>
      <c r="CY116" s="937"/>
      <c r="CZ116" s="937"/>
      <c r="DA116" s="937"/>
      <c r="DB116" s="937"/>
      <c r="DC116" s="937"/>
      <c r="DD116" s="937"/>
      <c r="DE116" s="937"/>
      <c r="DF116" s="938"/>
      <c r="DG116" s="972">
        <v>1592799</v>
      </c>
      <c r="DH116" s="973"/>
      <c r="DI116" s="973"/>
      <c r="DJ116" s="973"/>
      <c r="DK116" s="974"/>
      <c r="DL116" s="975">
        <v>1415810</v>
      </c>
      <c r="DM116" s="973"/>
      <c r="DN116" s="973"/>
      <c r="DO116" s="973"/>
      <c r="DP116" s="974"/>
      <c r="DQ116" s="975">
        <v>1260080</v>
      </c>
      <c r="DR116" s="973"/>
      <c r="DS116" s="973"/>
      <c r="DT116" s="973"/>
      <c r="DU116" s="974"/>
      <c r="DV116" s="976">
        <v>1.6</v>
      </c>
      <c r="DW116" s="977"/>
      <c r="DX116" s="977"/>
      <c r="DY116" s="977"/>
      <c r="DZ116" s="978"/>
    </row>
    <row r="117" spans="1:130" s="221" customFormat="1" ht="26.25" customHeight="1" x14ac:dyDescent="0.2">
      <c r="A117" s="926" t="s">
        <v>184</v>
      </c>
      <c r="B117" s="907"/>
      <c r="C117" s="907"/>
      <c r="D117" s="907"/>
      <c r="E117" s="907"/>
      <c r="F117" s="907"/>
      <c r="G117" s="907"/>
      <c r="H117" s="907"/>
      <c r="I117" s="907"/>
      <c r="J117" s="907"/>
      <c r="K117" s="907"/>
      <c r="L117" s="907"/>
      <c r="M117" s="907"/>
      <c r="N117" s="907"/>
      <c r="O117" s="907"/>
      <c r="P117" s="907"/>
      <c r="Q117" s="907"/>
      <c r="R117" s="907"/>
      <c r="S117" s="907"/>
      <c r="T117" s="907"/>
      <c r="U117" s="907"/>
      <c r="V117" s="907"/>
      <c r="W117" s="907"/>
      <c r="X117" s="907"/>
      <c r="Y117" s="991" t="s">
        <v>454</v>
      </c>
      <c r="Z117" s="908"/>
      <c r="AA117" s="992">
        <v>8600081</v>
      </c>
      <c r="AB117" s="993"/>
      <c r="AC117" s="993"/>
      <c r="AD117" s="993"/>
      <c r="AE117" s="994"/>
      <c r="AF117" s="995">
        <v>9062843</v>
      </c>
      <c r="AG117" s="993"/>
      <c r="AH117" s="993"/>
      <c r="AI117" s="993"/>
      <c r="AJ117" s="994"/>
      <c r="AK117" s="995">
        <v>8396109</v>
      </c>
      <c r="AL117" s="993"/>
      <c r="AM117" s="993"/>
      <c r="AN117" s="993"/>
      <c r="AO117" s="994"/>
      <c r="AP117" s="996"/>
      <c r="AQ117" s="997"/>
      <c r="AR117" s="997"/>
      <c r="AS117" s="997"/>
      <c r="AT117" s="998"/>
      <c r="AU117" s="922"/>
      <c r="AV117" s="923"/>
      <c r="AW117" s="923"/>
      <c r="AX117" s="923"/>
      <c r="AY117" s="923"/>
      <c r="AZ117" s="988" t="s">
        <v>455</v>
      </c>
      <c r="BA117" s="989"/>
      <c r="BB117" s="989"/>
      <c r="BC117" s="989"/>
      <c r="BD117" s="989"/>
      <c r="BE117" s="989"/>
      <c r="BF117" s="989"/>
      <c r="BG117" s="989"/>
      <c r="BH117" s="989"/>
      <c r="BI117" s="989"/>
      <c r="BJ117" s="989"/>
      <c r="BK117" s="989"/>
      <c r="BL117" s="989"/>
      <c r="BM117" s="989"/>
      <c r="BN117" s="989"/>
      <c r="BO117" s="989"/>
      <c r="BP117" s="990"/>
      <c r="BQ117" s="939" t="s">
        <v>433</v>
      </c>
      <c r="BR117" s="940"/>
      <c r="BS117" s="940"/>
      <c r="BT117" s="940"/>
      <c r="BU117" s="940"/>
      <c r="BV117" s="940" t="s">
        <v>126</v>
      </c>
      <c r="BW117" s="940"/>
      <c r="BX117" s="940"/>
      <c r="BY117" s="940"/>
      <c r="BZ117" s="940"/>
      <c r="CA117" s="940" t="s">
        <v>126</v>
      </c>
      <c r="CB117" s="940"/>
      <c r="CC117" s="940"/>
      <c r="CD117" s="940"/>
      <c r="CE117" s="940"/>
      <c r="CF117" s="934" t="s">
        <v>433</v>
      </c>
      <c r="CG117" s="935"/>
      <c r="CH117" s="935"/>
      <c r="CI117" s="935"/>
      <c r="CJ117" s="935"/>
      <c r="CK117" s="962"/>
      <c r="CL117" s="963"/>
      <c r="CM117" s="936" t="s">
        <v>456</v>
      </c>
      <c r="CN117" s="937"/>
      <c r="CO117" s="937"/>
      <c r="CP117" s="937"/>
      <c r="CQ117" s="937"/>
      <c r="CR117" s="937"/>
      <c r="CS117" s="937"/>
      <c r="CT117" s="937"/>
      <c r="CU117" s="937"/>
      <c r="CV117" s="937"/>
      <c r="CW117" s="937"/>
      <c r="CX117" s="937"/>
      <c r="CY117" s="937"/>
      <c r="CZ117" s="937"/>
      <c r="DA117" s="937"/>
      <c r="DB117" s="937"/>
      <c r="DC117" s="937"/>
      <c r="DD117" s="937"/>
      <c r="DE117" s="937"/>
      <c r="DF117" s="938"/>
      <c r="DG117" s="972" t="s">
        <v>126</v>
      </c>
      <c r="DH117" s="973"/>
      <c r="DI117" s="973"/>
      <c r="DJ117" s="973"/>
      <c r="DK117" s="974"/>
      <c r="DL117" s="975" t="s">
        <v>126</v>
      </c>
      <c r="DM117" s="973"/>
      <c r="DN117" s="973"/>
      <c r="DO117" s="973"/>
      <c r="DP117" s="974"/>
      <c r="DQ117" s="975" t="s">
        <v>433</v>
      </c>
      <c r="DR117" s="973"/>
      <c r="DS117" s="973"/>
      <c r="DT117" s="973"/>
      <c r="DU117" s="974"/>
      <c r="DV117" s="976" t="s">
        <v>433</v>
      </c>
      <c r="DW117" s="977"/>
      <c r="DX117" s="977"/>
      <c r="DY117" s="977"/>
      <c r="DZ117" s="978"/>
    </row>
    <row r="118" spans="1:130" s="221" customFormat="1" ht="26.25" customHeight="1" x14ac:dyDescent="0.2">
      <c r="A118" s="926" t="s">
        <v>428</v>
      </c>
      <c r="B118" s="907"/>
      <c r="C118" s="907"/>
      <c r="D118" s="907"/>
      <c r="E118" s="907"/>
      <c r="F118" s="907"/>
      <c r="G118" s="907"/>
      <c r="H118" s="907"/>
      <c r="I118" s="907"/>
      <c r="J118" s="907"/>
      <c r="K118" s="907"/>
      <c r="L118" s="907"/>
      <c r="M118" s="907"/>
      <c r="N118" s="907"/>
      <c r="O118" s="907"/>
      <c r="P118" s="907"/>
      <c r="Q118" s="907"/>
      <c r="R118" s="907"/>
      <c r="S118" s="907"/>
      <c r="T118" s="907"/>
      <c r="U118" s="907"/>
      <c r="V118" s="907"/>
      <c r="W118" s="907"/>
      <c r="X118" s="907"/>
      <c r="Y118" s="907"/>
      <c r="Z118" s="908"/>
      <c r="AA118" s="906" t="s">
        <v>425</v>
      </c>
      <c r="AB118" s="907"/>
      <c r="AC118" s="907"/>
      <c r="AD118" s="907"/>
      <c r="AE118" s="908"/>
      <c r="AF118" s="906" t="s">
        <v>426</v>
      </c>
      <c r="AG118" s="907"/>
      <c r="AH118" s="907"/>
      <c r="AI118" s="907"/>
      <c r="AJ118" s="908"/>
      <c r="AK118" s="906" t="s">
        <v>303</v>
      </c>
      <c r="AL118" s="907"/>
      <c r="AM118" s="907"/>
      <c r="AN118" s="907"/>
      <c r="AO118" s="908"/>
      <c r="AP118" s="984" t="s">
        <v>427</v>
      </c>
      <c r="AQ118" s="985"/>
      <c r="AR118" s="985"/>
      <c r="AS118" s="985"/>
      <c r="AT118" s="986"/>
      <c r="AU118" s="922"/>
      <c r="AV118" s="923"/>
      <c r="AW118" s="923"/>
      <c r="AX118" s="923"/>
      <c r="AY118" s="923"/>
      <c r="AZ118" s="987" t="s">
        <v>457</v>
      </c>
      <c r="BA118" s="979"/>
      <c r="BB118" s="979"/>
      <c r="BC118" s="979"/>
      <c r="BD118" s="979"/>
      <c r="BE118" s="979"/>
      <c r="BF118" s="979"/>
      <c r="BG118" s="979"/>
      <c r="BH118" s="979"/>
      <c r="BI118" s="979"/>
      <c r="BJ118" s="979"/>
      <c r="BK118" s="979"/>
      <c r="BL118" s="979"/>
      <c r="BM118" s="979"/>
      <c r="BN118" s="979"/>
      <c r="BO118" s="979"/>
      <c r="BP118" s="980"/>
      <c r="BQ118" s="1013" t="s">
        <v>126</v>
      </c>
      <c r="BR118" s="1014"/>
      <c r="BS118" s="1014"/>
      <c r="BT118" s="1014"/>
      <c r="BU118" s="1014"/>
      <c r="BV118" s="1014" t="s">
        <v>126</v>
      </c>
      <c r="BW118" s="1014"/>
      <c r="BX118" s="1014"/>
      <c r="BY118" s="1014"/>
      <c r="BZ118" s="1014"/>
      <c r="CA118" s="1014" t="s">
        <v>126</v>
      </c>
      <c r="CB118" s="1014"/>
      <c r="CC118" s="1014"/>
      <c r="CD118" s="1014"/>
      <c r="CE118" s="1014"/>
      <c r="CF118" s="934" t="s">
        <v>126</v>
      </c>
      <c r="CG118" s="935"/>
      <c r="CH118" s="935"/>
      <c r="CI118" s="935"/>
      <c r="CJ118" s="935"/>
      <c r="CK118" s="962"/>
      <c r="CL118" s="963"/>
      <c r="CM118" s="936" t="s">
        <v>458</v>
      </c>
      <c r="CN118" s="937"/>
      <c r="CO118" s="937"/>
      <c r="CP118" s="937"/>
      <c r="CQ118" s="937"/>
      <c r="CR118" s="937"/>
      <c r="CS118" s="937"/>
      <c r="CT118" s="937"/>
      <c r="CU118" s="937"/>
      <c r="CV118" s="937"/>
      <c r="CW118" s="937"/>
      <c r="CX118" s="937"/>
      <c r="CY118" s="937"/>
      <c r="CZ118" s="937"/>
      <c r="DA118" s="937"/>
      <c r="DB118" s="937"/>
      <c r="DC118" s="937"/>
      <c r="DD118" s="937"/>
      <c r="DE118" s="937"/>
      <c r="DF118" s="938"/>
      <c r="DG118" s="972" t="s">
        <v>126</v>
      </c>
      <c r="DH118" s="973"/>
      <c r="DI118" s="973"/>
      <c r="DJ118" s="973"/>
      <c r="DK118" s="974"/>
      <c r="DL118" s="975" t="s">
        <v>126</v>
      </c>
      <c r="DM118" s="973"/>
      <c r="DN118" s="973"/>
      <c r="DO118" s="973"/>
      <c r="DP118" s="974"/>
      <c r="DQ118" s="975" t="s">
        <v>126</v>
      </c>
      <c r="DR118" s="973"/>
      <c r="DS118" s="973"/>
      <c r="DT118" s="973"/>
      <c r="DU118" s="974"/>
      <c r="DV118" s="976" t="s">
        <v>126</v>
      </c>
      <c r="DW118" s="977"/>
      <c r="DX118" s="977"/>
      <c r="DY118" s="977"/>
      <c r="DZ118" s="978"/>
    </row>
    <row r="119" spans="1:130" s="221" customFormat="1" ht="26.25" customHeight="1" x14ac:dyDescent="0.2">
      <c r="A119" s="1070" t="s">
        <v>431</v>
      </c>
      <c r="B119" s="961"/>
      <c r="C119" s="943" t="s">
        <v>432</v>
      </c>
      <c r="D119" s="911"/>
      <c r="E119" s="911"/>
      <c r="F119" s="911"/>
      <c r="G119" s="911"/>
      <c r="H119" s="911"/>
      <c r="I119" s="911"/>
      <c r="J119" s="911"/>
      <c r="K119" s="911"/>
      <c r="L119" s="911"/>
      <c r="M119" s="911"/>
      <c r="N119" s="911"/>
      <c r="O119" s="911"/>
      <c r="P119" s="911"/>
      <c r="Q119" s="911"/>
      <c r="R119" s="911"/>
      <c r="S119" s="911"/>
      <c r="T119" s="911"/>
      <c r="U119" s="911"/>
      <c r="V119" s="911"/>
      <c r="W119" s="911"/>
      <c r="X119" s="911"/>
      <c r="Y119" s="911"/>
      <c r="Z119" s="912"/>
      <c r="AA119" s="913" t="s">
        <v>126</v>
      </c>
      <c r="AB119" s="914"/>
      <c r="AC119" s="914"/>
      <c r="AD119" s="914"/>
      <c r="AE119" s="915"/>
      <c r="AF119" s="916" t="s">
        <v>126</v>
      </c>
      <c r="AG119" s="914"/>
      <c r="AH119" s="914"/>
      <c r="AI119" s="914"/>
      <c r="AJ119" s="915"/>
      <c r="AK119" s="916" t="s">
        <v>126</v>
      </c>
      <c r="AL119" s="914"/>
      <c r="AM119" s="914"/>
      <c r="AN119" s="914"/>
      <c r="AO119" s="915"/>
      <c r="AP119" s="917" t="s">
        <v>126</v>
      </c>
      <c r="AQ119" s="918"/>
      <c r="AR119" s="918"/>
      <c r="AS119" s="918"/>
      <c r="AT119" s="919"/>
      <c r="AU119" s="924"/>
      <c r="AV119" s="925"/>
      <c r="AW119" s="925"/>
      <c r="AX119" s="925"/>
      <c r="AY119" s="925"/>
      <c r="AZ119" s="244" t="s">
        <v>184</v>
      </c>
      <c r="BA119" s="244"/>
      <c r="BB119" s="244"/>
      <c r="BC119" s="244"/>
      <c r="BD119" s="244"/>
      <c r="BE119" s="244"/>
      <c r="BF119" s="244"/>
      <c r="BG119" s="244"/>
      <c r="BH119" s="244"/>
      <c r="BI119" s="244"/>
      <c r="BJ119" s="244"/>
      <c r="BK119" s="244"/>
      <c r="BL119" s="244"/>
      <c r="BM119" s="244"/>
      <c r="BN119" s="244"/>
      <c r="BO119" s="991" t="s">
        <v>459</v>
      </c>
      <c r="BP119" s="1019"/>
      <c r="BQ119" s="1013">
        <v>117284001</v>
      </c>
      <c r="BR119" s="1014"/>
      <c r="BS119" s="1014"/>
      <c r="BT119" s="1014"/>
      <c r="BU119" s="1014"/>
      <c r="BV119" s="1014">
        <v>118026816</v>
      </c>
      <c r="BW119" s="1014"/>
      <c r="BX119" s="1014"/>
      <c r="BY119" s="1014"/>
      <c r="BZ119" s="1014"/>
      <c r="CA119" s="1014">
        <v>124266620</v>
      </c>
      <c r="CB119" s="1014"/>
      <c r="CC119" s="1014"/>
      <c r="CD119" s="1014"/>
      <c r="CE119" s="1014"/>
      <c r="CF119" s="1015"/>
      <c r="CG119" s="1016"/>
      <c r="CH119" s="1016"/>
      <c r="CI119" s="1016"/>
      <c r="CJ119" s="1017"/>
      <c r="CK119" s="964"/>
      <c r="CL119" s="965"/>
      <c r="CM119" s="987" t="s">
        <v>460</v>
      </c>
      <c r="CN119" s="979"/>
      <c r="CO119" s="979"/>
      <c r="CP119" s="979"/>
      <c r="CQ119" s="979"/>
      <c r="CR119" s="979"/>
      <c r="CS119" s="979"/>
      <c r="CT119" s="979"/>
      <c r="CU119" s="979"/>
      <c r="CV119" s="979"/>
      <c r="CW119" s="979"/>
      <c r="CX119" s="979"/>
      <c r="CY119" s="979"/>
      <c r="CZ119" s="979"/>
      <c r="DA119" s="979"/>
      <c r="DB119" s="979"/>
      <c r="DC119" s="979"/>
      <c r="DD119" s="979"/>
      <c r="DE119" s="979"/>
      <c r="DF119" s="980"/>
      <c r="DG119" s="1018" t="s">
        <v>126</v>
      </c>
      <c r="DH119" s="1000"/>
      <c r="DI119" s="1000"/>
      <c r="DJ119" s="1000"/>
      <c r="DK119" s="1001"/>
      <c r="DL119" s="999" t="s">
        <v>126</v>
      </c>
      <c r="DM119" s="1000"/>
      <c r="DN119" s="1000"/>
      <c r="DO119" s="1000"/>
      <c r="DP119" s="1001"/>
      <c r="DQ119" s="999" t="s">
        <v>126</v>
      </c>
      <c r="DR119" s="1000"/>
      <c r="DS119" s="1000"/>
      <c r="DT119" s="1000"/>
      <c r="DU119" s="1001"/>
      <c r="DV119" s="1002" t="s">
        <v>126</v>
      </c>
      <c r="DW119" s="1003"/>
      <c r="DX119" s="1003"/>
      <c r="DY119" s="1003"/>
      <c r="DZ119" s="1004"/>
    </row>
    <row r="120" spans="1:130" s="221" customFormat="1" ht="26.25" customHeight="1" x14ac:dyDescent="0.2">
      <c r="A120" s="1071"/>
      <c r="B120" s="963"/>
      <c r="C120" s="936" t="s">
        <v>437</v>
      </c>
      <c r="D120" s="937"/>
      <c r="E120" s="937"/>
      <c r="F120" s="937"/>
      <c r="G120" s="937"/>
      <c r="H120" s="937"/>
      <c r="I120" s="937"/>
      <c r="J120" s="937"/>
      <c r="K120" s="937"/>
      <c r="L120" s="937"/>
      <c r="M120" s="937"/>
      <c r="N120" s="937"/>
      <c r="O120" s="937"/>
      <c r="P120" s="937"/>
      <c r="Q120" s="937"/>
      <c r="R120" s="937"/>
      <c r="S120" s="937"/>
      <c r="T120" s="937"/>
      <c r="U120" s="937"/>
      <c r="V120" s="937"/>
      <c r="W120" s="937"/>
      <c r="X120" s="937"/>
      <c r="Y120" s="937"/>
      <c r="Z120" s="938"/>
      <c r="AA120" s="972" t="s">
        <v>126</v>
      </c>
      <c r="AB120" s="973"/>
      <c r="AC120" s="973"/>
      <c r="AD120" s="973"/>
      <c r="AE120" s="974"/>
      <c r="AF120" s="975" t="s">
        <v>126</v>
      </c>
      <c r="AG120" s="973"/>
      <c r="AH120" s="973"/>
      <c r="AI120" s="973"/>
      <c r="AJ120" s="974"/>
      <c r="AK120" s="975" t="s">
        <v>126</v>
      </c>
      <c r="AL120" s="973"/>
      <c r="AM120" s="973"/>
      <c r="AN120" s="973"/>
      <c r="AO120" s="974"/>
      <c r="AP120" s="976" t="s">
        <v>126</v>
      </c>
      <c r="AQ120" s="977"/>
      <c r="AR120" s="977"/>
      <c r="AS120" s="977"/>
      <c r="AT120" s="978"/>
      <c r="AU120" s="1005" t="s">
        <v>461</v>
      </c>
      <c r="AV120" s="1006"/>
      <c r="AW120" s="1006"/>
      <c r="AX120" s="1006"/>
      <c r="AY120" s="1007"/>
      <c r="AZ120" s="943" t="s">
        <v>462</v>
      </c>
      <c r="BA120" s="911"/>
      <c r="BB120" s="911"/>
      <c r="BC120" s="911"/>
      <c r="BD120" s="911"/>
      <c r="BE120" s="911"/>
      <c r="BF120" s="911"/>
      <c r="BG120" s="911"/>
      <c r="BH120" s="911"/>
      <c r="BI120" s="911"/>
      <c r="BJ120" s="911"/>
      <c r="BK120" s="911"/>
      <c r="BL120" s="911"/>
      <c r="BM120" s="911"/>
      <c r="BN120" s="911"/>
      <c r="BO120" s="911"/>
      <c r="BP120" s="912"/>
      <c r="BQ120" s="944">
        <v>22134766</v>
      </c>
      <c r="BR120" s="945"/>
      <c r="BS120" s="945"/>
      <c r="BT120" s="945"/>
      <c r="BU120" s="945"/>
      <c r="BV120" s="945">
        <v>24787572</v>
      </c>
      <c r="BW120" s="945"/>
      <c r="BX120" s="945"/>
      <c r="BY120" s="945"/>
      <c r="BZ120" s="945"/>
      <c r="CA120" s="945">
        <v>26477139</v>
      </c>
      <c r="CB120" s="945"/>
      <c r="CC120" s="945"/>
      <c r="CD120" s="945"/>
      <c r="CE120" s="945"/>
      <c r="CF120" s="958">
        <v>34.200000000000003</v>
      </c>
      <c r="CG120" s="959"/>
      <c r="CH120" s="959"/>
      <c r="CI120" s="959"/>
      <c r="CJ120" s="959"/>
      <c r="CK120" s="1020" t="s">
        <v>463</v>
      </c>
      <c r="CL120" s="1021"/>
      <c r="CM120" s="1021"/>
      <c r="CN120" s="1021"/>
      <c r="CO120" s="1022"/>
      <c r="CP120" s="1028" t="s">
        <v>464</v>
      </c>
      <c r="CQ120" s="1029"/>
      <c r="CR120" s="1029"/>
      <c r="CS120" s="1029"/>
      <c r="CT120" s="1029"/>
      <c r="CU120" s="1029"/>
      <c r="CV120" s="1029"/>
      <c r="CW120" s="1029"/>
      <c r="CX120" s="1029"/>
      <c r="CY120" s="1029"/>
      <c r="CZ120" s="1029"/>
      <c r="DA120" s="1029"/>
      <c r="DB120" s="1029"/>
      <c r="DC120" s="1029"/>
      <c r="DD120" s="1029"/>
      <c r="DE120" s="1029"/>
      <c r="DF120" s="1030"/>
      <c r="DG120" s="944">
        <v>14433668</v>
      </c>
      <c r="DH120" s="945"/>
      <c r="DI120" s="945"/>
      <c r="DJ120" s="945"/>
      <c r="DK120" s="945"/>
      <c r="DL120" s="945">
        <v>12631809</v>
      </c>
      <c r="DM120" s="945"/>
      <c r="DN120" s="945"/>
      <c r="DO120" s="945"/>
      <c r="DP120" s="945"/>
      <c r="DQ120" s="945">
        <v>12634159</v>
      </c>
      <c r="DR120" s="945"/>
      <c r="DS120" s="945"/>
      <c r="DT120" s="945"/>
      <c r="DU120" s="945"/>
      <c r="DV120" s="946">
        <v>16.3</v>
      </c>
      <c r="DW120" s="946"/>
      <c r="DX120" s="946"/>
      <c r="DY120" s="946"/>
      <c r="DZ120" s="947"/>
    </row>
    <row r="121" spans="1:130" s="221" customFormat="1" ht="26.25" customHeight="1" x14ac:dyDescent="0.2">
      <c r="A121" s="1071"/>
      <c r="B121" s="963"/>
      <c r="C121" s="988" t="s">
        <v>465</v>
      </c>
      <c r="D121" s="989"/>
      <c r="E121" s="989"/>
      <c r="F121" s="989"/>
      <c r="G121" s="989"/>
      <c r="H121" s="989"/>
      <c r="I121" s="989"/>
      <c r="J121" s="989"/>
      <c r="K121" s="989"/>
      <c r="L121" s="989"/>
      <c r="M121" s="989"/>
      <c r="N121" s="989"/>
      <c r="O121" s="989"/>
      <c r="P121" s="989"/>
      <c r="Q121" s="989"/>
      <c r="R121" s="989"/>
      <c r="S121" s="989"/>
      <c r="T121" s="989"/>
      <c r="U121" s="989"/>
      <c r="V121" s="989"/>
      <c r="W121" s="989"/>
      <c r="X121" s="989"/>
      <c r="Y121" s="989"/>
      <c r="Z121" s="990"/>
      <c r="AA121" s="972" t="s">
        <v>126</v>
      </c>
      <c r="AB121" s="973"/>
      <c r="AC121" s="973"/>
      <c r="AD121" s="973"/>
      <c r="AE121" s="974"/>
      <c r="AF121" s="975" t="s">
        <v>126</v>
      </c>
      <c r="AG121" s="973"/>
      <c r="AH121" s="973"/>
      <c r="AI121" s="973"/>
      <c r="AJ121" s="974"/>
      <c r="AK121" s="975" t="s">
        <v>126</v>
      </c>
      <c r="AL121" s="973"/>
      <c r="AM121" s="973"/>
      <c r="AN121" s="973"/>
      <c r="AO121" s="974"/>
      <c r="AP121" s="976" t="s">
        <v>126</v>
      </c>
      <c r="AQ121" s="977"/>
      <c r="AR121" s="977"/>
      <c r="AS121" s="977"/>
      <c r="AT121" s="978"/>
      <c r="AU121" s="1008"/>
      <c r="AV121" s="1009"/>
      <c r="AW121" s="1009"/>
      <c r="AX121" s="1009"/>
      <c r="AY121" s="1010"/>
      <c r="AZ121" s="936" t="s">
        <v>466</v>
      </c>
      <c r="BA121" s="937"/>
      <c r="BB121" s="937"/>
      <c r="BC121" s="937"/>
      <c r="BD121" s="937"/>
      <c r="BE121" s="937"/>
      <c r="BF121" s="937"/>
      <c r="BG121" s="937"/>
      <c r="BH121" s="937"/>
      <c r="BI121" s="937"/>
      <c r="BJ121" s="937"/>
      <c r="BK121" s="937"/>
      <c r="BL121" s="937"/>
      <c r="BM121" s="937"/>
      <c r="BN121" s="937"/>
      <c r="BO121" s="937"/>
      <c r="BP121" s="938"/>
      <c r="BQ121" s="939">
        <v>19494310</v>
      </c>
      <c r="BR121" s="940"/>
      <c r="BS121" s="940"/>
      <c r="BT121" s="940"/>
      <c r="BU121" s="940"/>
      <c r="BV121" s="940">
        <v>20066295</v>
      </c>
      <c r="BW121" s="940"/>
      <c r="BX121" s="940"/>
      <c r="BY121" s="940"/>
      <c r="BZ121" s="940"/>
      <c r="CA121" s="940">
        <v>29724005</v>
      </c>
      <c r="CB121" s="940"/>
      <c r="CC121" s="940"/>
      <c r="CD121" s="940"/>
      <c r="CE121" s="940"/>
      <c r="CF121" s="934">
        <v>38.4</v>
      </c>
      <c r="CG121" s="935"/>
      <c r="CH121" s="935"/>
      <c r="CI121" s="935"/>
      <c r="CJ121" s="935"/>
      <c r="CK121" s="1023"/>
      <c r="CL121" s="1024"/>
      <c r="CM121" s="1024"/>
      <c r="CN121" s="1024"/>
      <c r="CO121" s="1025"/>
      <c r="CP121" s="1033" t="s">
        <v>405</v>
      </c>
      <c r="CQ121" s="1034"/>
      <c r="CR121" s="1034"/>
      <c r="CS121" s="1034"/>
      <c r="CT121" s="1034"/>
      <c r="CU121" s="1034"/>
      <c r="CV121" s="1034"/>
      <c r="CW121" s="1034"/>
      <c r="CX121" s="1034"/>
      <c r="CY121" s="1034"/>
      <c r="CZ121" s="1034"/>
      <c r="DA121" s="1034"/>
      <c r="DB121" s="1034"/>
      <c r="DC121" s="1034"/>
      <c r="DD121" s="1034"/>
      <c r="DE121" s="1034"/>
      <c r="DF121" s="1035"/>
      <c r="DG121" s="939">
        <v>6941708</v>
      </c>
      <c r="DH121" s="940"/>
      <c r="DI121" s="940"/>
      <c r="DJ121" s="940"/>
      <c r="DK121" s="940"/>
      <c r="DL121" s="940">
        <v>1792355</v>
      </c>
      <c r="DM121" s="940"/>
      <c r="DN121" s="940"/>
      <c r="DO121" s="940"/>
      <c r="DP121" s="940"/>
      <c r="DQ121" s="940">
        <v>1476548</v>
      </c>
      <c r="DR121" s="940"/>
      <c r="DS121" s="940"/>
      <c r="DT121" s="940"/>
      <c r="DU121" s="940"/>
      <c r="DV121" s="941">
        <v>1.9</v>
      </c>
      <c r="DW121" s="941"/>
      <c r="DX121" s="941"/>
      <c r="DY121" s="941"/>
      <c r="DZ121" s="942"/>
    </row>
    <row r="122" spans="1:130" s="221" customFormat="1" ht="26.25" customHeight="1" x14ac:dyDescent="0.2">
      <c r="A122" s="1071"/>
      <c r="B122" s="963"/>
      <c r="C122" s="936" t="s">
        <v>447</v>
      </c>
      <c r="D122" s="937"/>
      <c r="E122" s="937"/>
      <c r="F122" s="937"/>
      <c r="G122" s="937"/>
      <c r="H122" s="937"/>
      <c r="I122" s="937"/>
      <c r="J122" s="937"/>
      <c r="K122" s="937"/>
      <c r="L122" s="937"/>
      <c r="M122" s="937"/>
      <c r="N122" s="937"/>
      <c r="O122" s="937"/>
      <c r="P122" s="937"/>
      <c r="Q122" s="937"/>
      <c r="R122" s="937"/>
      <c r="S122" s="937"/>
      <c r="T122" s="937"/>
      <c r="U122" s="937"/>
      <c r="V122" s="937"/>
      <c r="W122" s="937"/>
      <c r="X122" s="937"/>
      <c r="Y122" s="937"/>
      <c r="Z122" s="938"/>
      <c r="AA122" s="972" t="s">
        <v>126</v>
      </c>
      <c r="AB122" s="973"/>
      <c r="AC122" s="973"/>
      <c r="AD122" s="973"/>
      <c r="AE122" s="974"/>
      <c r="AF122" s="975" t="s">
        <v>126</v>
      </c>
      <c r="AG122" s="973"/>
      <c r="AH122" s="973"/>
      <c r="AI122" s="973"/>
      <c r="AJ122" s="974"/>
      <c r="AK122" s="975" t="s">
        <v>126</v>
      </c>
      <c r="AL122" s="973"/>
      <c r="AM122" s="973"/>
      <c r="AN122" s="973"/>
      <c r="AO122" s="974"/>
      <c r="AP122" s="976" t="s">
        <v>126</v>
      </c>
      <c r="AQ122" s="977"/>
      <c r="AR122" s="977"/>
      <c r="AS122" s="977"/>
      <c r="AT122" s="978"/>
      <c r="AU122" s="1008"/>
      <c r="AV122" s="1009"/>
      <c r="AW122" s="1009"/>
      <c r="AX122" s="1009"/>
      <c r="AY122" s="1010"/>
      <c r="AZ122" s="987" t="s">
        <v>467</v>
      </c>
      <c r="BA122" s="979"/>
      <c r="BB122" s="979"/>
      <c r="BC122" s="979"/>
      <c r="BD122" s="979"/>
      <c r="BE122" s="979"/>
      <c r="BF122" s="979"/>
      <c r="BG122" s="979"/>
      <c r="BH122" s="979"/>
      <c r="BI122" s="979"/>
      <c r="BJ122" s="979"/>
      <c r="BK122" s="979"/>
      <c r="BL122" s="979"/>
      <c r="BM122" s="979"/>
      <c r="BN122" s="979"/>
      <c r="BO122" s="979"/>
      <c r="BP122" s="980"/>
      <c r="BQ122" s="1013">
        <v>77351385</v>
      </c>
      <c r="BR122" s="1014"/>
      <c r="BS122" s="1014"/>
      <c r="BT122" s="1014"/>
      <c r="BU122" s="1014"/>
      <c r="BV122" s="1014">
        <v>78319175</v>
      </c>
      <c r="BW122" s="1014"/>
      <c r="BX122" s="1014"/>
      <c r="BY122" s="1014"/>
      <c r="BZ122" s="1014"/>
      <c r="CA122" s="1014">
        <v>79672952</v>
      </c>
      <c r="CB122" s="1014"/>
      <c r="CC122" s="1014"/>
      <c r="CD122" s="1014"/>
      <c r="CE122" s="1014"/>
      <c r="CF122" s="1031">
        <v>103</v>
      </c>
      <c r="CG122" s="1032"/>
      <c r="CH122" s="1032"/>
      <c r="CI122" s="1032"/>
      <c r="CJ122" s="1032"/>
      <c r="CK122" s="1023"/>
      <c r="CL122" s="1024"/>
      <c r="CM122" s="1024"/>
      <c r="CN122" s="1024"/>
      <c r="CO122" s="1025"/>
      <c r="CP122" s="1033" t="s">
        <v>468</v>
      </c>
      <c r="CQ122" s="1034"/>
      <c r="CR122" s="1034"/>
      <c r="CS122" s="1034"/>
      <c r="CT122" s="1034"/>
      <c r="CU122" s="1034"/>
      <c r="CV122" s="1034"/>
      <c r="CW122" s="1034"/>
      <c r="CX122" s="1034"/>
      <c r="CY122" s="1034"/>
      <c r="CZ122" s="1034"/>
      <c r="DA122" s="1034"/>
      <c r="DB122" s="1034"/>
      <c r="DC122" s="1034"/>
      <c r="DD122" s="1034"/>
      <c r="DE122" s="1034"/>
      <c r="DF122" s="1035"/>
      <c r="DG122" s="939" t="s">
        <v>126</v>
      </c>
      <c r="DH122" s="940"/>
      <c r="DI122" s="940"/>
      <c r="DJ122" s="940"/>
      <c r="DK122" s="940"/>
      <c r="DL122" s="940" t="s">
        <v>126</v>
      </c>
      <c r="DM122" s="940"/>
      <c r="DN122" s="940"/>
      <c r="DO122" s="940"/>
      <c r="DP122" s="940"/>
      <c r="DQ122" s="940" t="s">
        <v>391</v>
      </c>
      <c r="DR122" s="940"/>
      <c r="DS122" s="940"/>
      <c r="DT122" s="940"/>
      <c r="DU122" s="940"/>
      <c r="DV122" s="941" t="s">
        <v>126</v>
      </c>
      <c r="DW122" s="941"/>
      <c r="DX122" s="941"/>
      <c r="DY122" s="941"/>
      <c r="DZ122" s="942"/>
    </row>
    <row r="123" spans="1:130" s="221" customFormat="1" ht="26.25" customHeight="1" x14ac:dyDescent="0.2">
      <c r="A123" s="1071"/>
      <c r="B123" s="963"/>
      <c r="C123" s="936" t="s">
        <v>453</v>
      </c>
      <c r="D123" s="937"/>
      <c r="E123" s="937"/>
      <c r="F123" s="937"/>
      <c r="G123" s="937"/>
      <c r="H123" s="937"/>
      <c r="I123" s="937"/>
      <c r="J123" s="937"/>
      <c r="K123" s="937"/>
      <c r="L123" s="937"/>
      <c r="M123" s="937"/>
      <c r="N123" s="937"/>
      <c r="O123" s="937"/>
      <c r="P123" s="937"/>
      <c r="Q123" s="937"/>
      <c r="R123" s="937"/>
      <c r="S123" s="937"/>
      <c r="T123" s="937"/>
      <c r="U123" s="937"/>
      <c r="V123" s="937"/>
      <c r="W123" s="937"/>
      <c r="X123" s="937"/>
      <c r="Y123" s="937"/>
      <c r="Z123" s="938"/>
      <c r="AA123" s="972">
        <v>140219</v>
      </c>
      <c r="AB123" s="973"/>
      <c r="AC123" s="973"/>
      <c r="AD123" s="973"/>
      <c r="AE123" s="974"/>
      <c r="AF123" s="975">
        <v>145901</v>
      </c>
      <c r="AG123" s="973"/>
      <c r="AH123" s="973"/>
      <c r="AI123" s="973"/>
      <c r="AJ123" s="974"/>
      <c r="AK123" s="975">
        <v>146230</v>
      </c>
      <c r="AL123" s="973"/>
      <c r="AM123" s="973"/>
      <c r="AN123" s="973"/>
      <c r="AO123" s="974"/>
      <c r="AP123" s="976">
        <v>0.2</v>
      </c>
      <c r="AQ123" s="977"/>
      <c r="AR123" s="977"/>
      <c r="AS123" s="977"/>
      <c r="AT123" s="978"/>
      <c r="AU123" s="1011"/>
      <c r="AV123" s="1012"/>
      <c r="AW123" s="1012"/>
      <c r="AX123" s="1012"/>
      <c r="AY123" s="1012"/>
      <c r="AZ123" s="244" t="s">
        <v>184</v>
      </c>
      <c r="BA123" s="244"/>
      <c r="BB123" s="244"/>
      <c r="BC123" s="244"/>
      <c r="BD123" s="244"/>
      <c r="BE123" s="244"/>
      <c r="BF123" s="244"/>
      <c r="BG123" s="244"/>
      <c r="BH123" s="244"/>
      <c r="BI123" s="244"/>
      <c r="BJ123" s="244"/>
      <c r="BK123" s="244"/>
      <c r="BL123" s="244"/>
      <c r="BM123" s="244"/>
      <c r="BN123" s="244"/>
      <c r="BO123" s="991" t="s">
        <v>469</v>
      </c>
      <c r="BP123" s="1019"/>
      <c r="BQ123" s="1077">
        <v>118980461</v>
      </c>
      <c r="BR123" s="1078"/>
      <c r="BS123" s="1078"/>
      <c r="BT123" s="1078"/>
      <c r="BU123" s="1078"/>
      <c r="BV123" s="1078">
        <v>123173042</v>
      </c>
      <c r="BW123" s="1078"/>
      <c r="BX123" s="1078"/>
      <c r="BY123" s="1078"/>
      <c r="BZ123" s="1078"/>
      <c r="CA123" s="1078">
        <v>135874096</v>
      </c>
      <c r="CB123" s="1078"/>
      <c r="CC123" s="1078"/>
      <c r="CD123" s="1078"/>
      <c r="CE123" s="1078"/>
      <c r="CF123" s="1015"/>
      <c r="CG123" s="1016"/>
      <c r="CH123" s="1016"/>
      <c r="CI123" s="1016"/>
      <c r="CJ123" s="1017"/>
      <c r="CK123" s="1023"/>
      <c r="CL123" s="1024"/>
      <c r="CM123" s="1024"/>
      <c r="CN123" s="1024"/>
      <c r="CO123" s="1025"/>
      <c r="CP123" s="1033" t="s">
        <v>404</v>
      </c>
      <c r="CQ123" s="1034"/>
      <c r="CR123" s="1034"/>
      <c r="CS123" s="1034"/>
      <c r="CT123" s="1034"/>
      <c r="CU123" s="1034"/>
      <c r="CV123" s="1034"/>
      <c r="CW123" s="1034"/>
      <c r="CX123" s="1034"/>
      <c r="CY123" s="1034"/>
      <c r="CZ123" s="1034"/>
      <c r="DA123" s="1034"/>
      <c r="DB123" s="1034"/>
      <c r="DC123" s="1034"/>
      <c r="DD123" s="1034"/>
      <c r="DE123" s="1034"/>
      <c r="DF123" s="1035"/>
      <c r="DG123" s="972" t="s">
        <v>126</v>
      </c>
      <c r="DH123" s="973"/>
      <c r="DI123" s="973"/>
      <c r="DJ123" s="973"/>
      <c r="DK123" s="974"/>
      <c r="DL123" s="975" t="s">
        <v>391</v>
      </c>
      <c r="DM123" s="973"/>
      <c r="DN123" s="973"/>
      <c r="DO123" s="973"/>
      <c r="DP123" s="974"/>
      <c r="DQ123" s="975" t="s">
        <v>470</v>
      </c>
      <c r="DR123" s="973"/>
      <c r="DS123" s="973"/>
      <c r="DT123" s="973"/>
      <c r="DU123" s="974"/>
      <c r="DV123" s="976" t="s">
        <v>391</v>
      </c>
      <c r="DW123" s="977"/>
      <c r="DX123" s="977"/>
      <c r="DY123" s="977"/>
      <c r="DZ123" s="978"/>
    </row>
    <row r="124" spans="1:130" s="221" customFormat="1" ht="26.25" customHeight="1" thickBot="1" x14ac:dyDescent="0.25">
      <c r="A124" s="1071"/>
      <c r="B124" s="963"/>
      <c r="C124" s="936" t="s">
        <v>456</v>
      </c>
      <c r="D124" s="937"/>
      <c r="E124" s="937"/>
      <c r="F124" s="937"/>
      <c r="G124" s="937"/>
      <c r="H124" s="937"/>
      <c r="I124" s="937"/>
      <c r="J124" s="937"/>
      <c r="K124" s="937"/>
      <c r="L124" s="937"/>
      <c r="M124" s="937"/>
      <c r="N124" s="937"/>
      <c r="O124" s="937"/>
      <c r="P124" s="937"/>
      <c r="Q124" s="937"/>
      <c r="R124" s="937"/>
      <c r="S124" s="937"/>
      <c r="T124" s="937"/>
      <c r="U124" s="937"/>
      <c r="V124" s="937"/>
      <c r="W124" s="937"/>
      <c r="X124" s="937"/>
      <c r="Y124" s="937"/>
      <c r="Z124" s="938"/>
      <c r="AA124" s="972" t="s">
        <v>391</v>
      </c>
      <c r="AB124" s="973"/>
      <c r="AC124" s="973"/>
      <c r="AD124" s="973"/>
      <c r="AE124" s="974"/>
      <c r="AF124" s="975" t="s">
        <v>126</v>
      </c>
      <c r="AG124" s="973"/>
      <c r="AH124" s="973"/>
      <c r="AI124" s="973"/>
      <c r="AJ124" s="974"/>
      <c r="AK124" s="975" t="s">
        <v>470</v>
      </c>
      <c r="AL124" s="973"/>
      <c r="AM124" s="973"/>
      <c r="AN124" s="973"/>
      <c r="AO124" s="974"/>
      <c r="AP124" s="976" t="s">
        <v>126</v>
      </c>
      <c r="AQ124" s="977"/>
      <c r="AR124" s="977"/>
      <c r="AS124" s="977"/>
      <c r="AT124" s="978"/>
      <c r="AU124" s="1073" t="s">
        <v>471</v>
      </c>
      <c r="AV124" s="1074"/>
      <c r="AW124" s="1074"/>
      <c r="AX124" s="1074"/>
      <c r="AY124" s="1074"/>
      <c r="AZ124" s="1074"/>
      <c r="BA124" s="1074"/>
      <c r="BB124" s="1074"/>
      <c r="BC124" s="1074"/>
      <c r="BD124" s="1074"/>
      <c r="BE124" s="1074"/>
      <c r="BF124" s="1074"/>
      <c r="BG124" s="1074"/>
      <c r="BH124" s="1074"/>
      <c r="BI124" s="1074"/>
      <c r="BJ124" s="1074"/>
      <c r="BK124" s="1074"/>
      <c r="BL124" s="1074"/>
      <c r="BM124" s="1074"/>
      <c r="BN124" s="1074"/>
      <c r="BO124" s="1074"/>
      <c r="BP124" s="1075"/>
      <c r="BQ124" s="1076" t="s">
        <v>391</v>
      </c>
      <c r="BR124" s="1041"/>
      <c r="BS124" s="1041"/>
      <c r="BT124" s="1041"/>
      <c r="BU124" s="1041"/>
      <c r="BV124" s="1041" t="s">
        <v>126</v>
      </c>
      <c r="BW124" s="1041"/>
      <c r="BX124" s="1041"/>
      <c r="BY124" s="1041"/>
      <c r="BZ124" s="1041"/>
      <c r="CA124" s="1041" t="s">
        <v>126</v>
      </c>
      <c r="CB124" s="1041"/>
      <c r="CC124" s="1041"/>
      <c r="CD124" s="1041"/>
      <c r="CE124" s="1041"/>
      <c r="CF124" s="1042"/>
      <c r="CG124" s="1043"/>
      <c r="CH124" s="1043"/>
      <c r="CI124" s="1043"/>
      <c r="CJ124" s="1044"/>
      <c r="CK124" s="1026"/>
      <c r="CL124" s="1026"/>
      <c r="CM124" s="1026"/>
      <c r="CN124" s="1026"/>
      <c r="CO124" s="1027"/>
      <c r="CP124" s="1033" t="s">
        <v>472</v>
      </c>
      <c r="CQ124" s="1034"/>
      <c r="CR124" s="1034"/>
      <c r="CS124" s="1034"/>
      <c r="CT124" s="1034"/>
      <c r="CU124" s="1034"/>
      <c r="CV124" s="1034"/>
      <c r="CW124" s="1034"/>
      <c r="CX124" s="1034"/>
      <c r="CY124" s="1034"/>
      <c r="CZ124" s="1034"/>
      <c r="DA124" s="1034"/>
      <c r="DB124" s="1034"/>
      <c r="DC124" s="1034"/>
      <c r="DD124" s="1034"/>
      <c r="DE124" s="1034"/>
      <c r="DF124" s="1035"/>
      <c r="DG124" s="1018" t="s">
        <v>126</v>
      </c>
      <c r="DH124" s="1000"/>
      <c r="DI124" s="1000"/>
      <c r="DJ124" s="1000"/>
      <c r="DK124" s="1001"/>
      <c r="DL124" s="999" t="s">
        <v>391</v>
      </c>
      <c r="DM124" s="1000"/>
      <c r="DN124" s="1000"/>
      <c r="DO124" s="1000"/>
      <c r="DP124" s="1001"/>
      <c r="DQ124" s="999" t="s">
        <v>126</v>
      </c>
      <c r="DR124" s="1000"/>
      <c r="DS124" s="1000"/>
      <c r="DT124" s="1000"/>
      <c r="DU124" s="1001"/>
      <c r="DV124" s="1002" t="s">
        <v>470</v>
      </c>
      <c r="DW124" s="1003"/>
      <c r="DX124" s="1003"/>
      <c r="DY124" s="1003"/>
      <c r="DZ124" s="1004"/>
    </row>
    <row r="125" spans="1:130" s="221" customFormat="1" ht="26.25" customHeight="1" x14ac:dyDescent="0.2">
      <c r="A125" s="1071"/>
      <c r="B125" s="963"/>
      <c r="C125" s="936" t="s">
        <v>458</v>
      </c>
      <c r="D125" s="937"/>
      <c r="E125" s="937"/>
      <c r="F125" s="937"/>
      <c r="G125" s="937"/>
      <c r="H125" s="937"/>
      <c r="I125" s="937"/>
      <c r="J125" s="937"/>
      <c r="K125" s="937"/>
      <c r="L125" s="937"/>
      <c r="M125" s="937"/>
      <c r="N125" s="937"/>
      <c r="O125" s="937"/>
      <c r="P125" s="937"/>
      <c r="Q125" s="937"/>
      <c r="R125" s="937"/>
      <c r="S125" s="937"/>
      <c r="T125" s="937"/>
      <c r="U125" s="937"/>
      <c r="V125" s="937"/>
      <c r="W125" s="937"/>
      <c r="X125" s="937"/>
      <c r="Y125" s="937"/>
      <c r="Z125" s="938"/>
      <c r="AA125" s="972" t="s">
        <v>126</v>
      </c>
      <c r="AB125" s="973"/>
      <c r="AC125" s="973"/>
      <c r="AD125" s="973"/>
      <c r="AE125" s="974"/>
      <c r="AF125" s="975" t="s">
        <v>126</v>
      </c>
      <c r="AG125" s="973"/>
      <c r="AH125" s="973"/>
      <c r="AI125" s="973"/>
      <c r="AJ125" s="974"/>
      <c r="AK125" s="975" t="s">
        <v>126</v>
      </c>
      <c r="AL125" s="973"/>
      <c r="AM125" s="973"/>
      <c r="AN125" s="973"/>
      <c r="AO125" s="974"/>
      <c r="AP125" s="976" t="s">
        <v>126</v>
      </c>
      <c r="AQ125" s="977"/>
      <c r="AR125" s="977"/>
      <c r="AS125" s="977"/>
      <c r="AT125" s="978"/>
      <c r="AU125" s="242"/>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36" t="s">
        <v>473</v>
      </c>
      <c r="CL125" s="1021"/>
      <c r="CM125" s="1021"/>
      <c r="CN125" s="1021"/>
      <c r="CO125" s="1022"/>
      <c r="CP125" s="943" t="s">
        <v>474</v>
      </c>
      <c r="CQ125" s="911"/>
      <c r="CR125" s="911"/>
      <c r="CS125" s="911"/>
      <c r="CT125" s="911"/>
      <c r="CU125" s="911"/>
      <c r="CV125" s="911"/>
      <c r="CW125" s="911"/>
      <c r="CX125" s="911"/>
      <c r="CY125" s="911"/>
      <c r="CZ125" s="911"/>
      <c r="DA125" s="911"/>
      <c r="DB125" s="911"/>
      <c r="DC125" s="911"/>
      <c r="DD125" s="911"/>
      <c r="DE125" s="911"/>
      <c r="DF125" s="912"/>
      <c r="DG125" s="944" t="s">
        <v>126</v>
      </c>
      <c r="DH125" s="945"/>
      <c r="DI125" s="945"/>
      <c r="DJ125" s="945"/>
      <c r="DK125" s="945"/>
      <c r="DL125" s="945" t="s">
        <v>126</v>
      </c>
      <c r="DM125" s="945"/>
      <c r="DN125" s="945"/>
      <c r="DO125" s="945"/>
      <c r="DP125" s="945"/>
      <c r="DQ125" s="945" t="s">
        <v>126</v>
      </c>
      <c r="DR125" s="945"/>
      <c r="DS125" s="945"/>
      <c r="DT125" s="945"/>
      <c r="DU125" s="945"/>
      <c r="DV125" s="946" t="s">
        <v>126</v>
      </c>
      <c r="DW125" s="946"/>
      <c r="DX125" s="946"/>
      <c r="DY125" s="946"/>
      <c r="DZ125" s="947"/>
    </row>
    <row r="126" spans="1:130" s="221" customFormat="1" ht="26.25" customHeight="1" thickBot="1" x14ac:dyDescent="0.25">
      <c r="A126" s="1071"/>
      <c r="B126" s="963"/>
      <c r="C126" s="936" t="s">
        <v>460</v>
      </c>
      <c r="D126" s="937"/>
      <c r="E126" s="937"/>
      <c r="F126" s="937"/>
      <c r="G126" s="937"/>
      <c r="H126" s="937"/>
      <c r="I126" s="937"/>
      <c r="J126" s="937"/>
      <c r="K126" s="937"/>
      <c r="L126" s="937"/>
      <c r="M126" s="937"/>
      <c r="N126" s="937"/>
      <c r="O126" s="937"/>
      <c r="P126" s="937"/>
      <c r="Q126" s="937"/>
      <c r="R126" s="937"/>
      <c r="S126" s="937"/>
      <c r="T126" s="937"/>
      <c r="U126" s="937"/>
      <c r="V126" s="937"/>
      <c r="W126" s="937"/>
      <c r="X126" s="937"/>
      <c r="Y126" s="937"/>
      <c r="Z126" s="938"/>
      <c r="AA126" s="972" t="s">
        <v>126</v>
      </c>
      <c r="AB126" s="973"/>
      <c r="AC126" s="973"/>
      <c r="AD126" s="973"/>
      <c r="AE126" s="974"/>
      <c r="AF126" s="975" t="s">
        <v>126</v>
      </c>
      <c r="AG126" s="973"/>
      <c r="AH126" s="973"/>
      <c r="AI126" s="973"/>
      <c r="AJ126" s="974"/>
      <c r="AK126" s="975" t="s">
        <v>126</v>
      </c>
      <c r="AL126" s="973"/>
      <c r="AM126" s="973"/>
      <c r="AN126" s="973"/>
      <c r="AO126" s="974"/>
      <c r="AP126" s="976" t="s">
        <v>126</v>
      </c>
      <c r="AQ126" s="977"/>
      <c r="AR126" s="977"/>
      <c r="AS126" s="977"/>
      <c r="AT126" s="978"/>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37"/>
      <c r="CL126" s="1024"/>
      <c r="CM126" s="1024"/>
      <c r="CN126" s="1024"/>
      <c r="CO126" s="1025"/>
      <c r="CP126" s="936" t="s">
        <v>475</v>
      </c>
      <c r="CQ126" s="937"/>
      <c r="CR126" s="937"/>
      <c r="CS126" s="937"/>
      <c r="CT126" s="937"/>
      <c r="CU126" s="937"/>
      <c r="CV126" s="937"/>
      <c r="CW126" s="937"/>
      <c r="CX126" s="937"/>
      <c r="CY126" s="937"/>
      <c r="CZ126" s="937"/>
      <c r="DA126" s="937"/>
      <c r="DB126" s="937"/>
      <c r="DC126" s="937"/>
      <c r="DD126" s="937"/>
      <c r="DE126" s="937"/>
      <c r="DF126" s="938"/>
      <c r="DG126" s="939" t="s">
        <v>391</v>
      </c>
      <c r="DH126" s="940"/>
      <c r="DI126" s="940"/>
      <c r="DJ126" s="940"/>
      <c r="DK126" s="940"/>
      <c r="DL126" s="940" t="s">
        <v>391</v>
      </c>
      <c r="DM126" s="940"/>
      <c r="DN126" s="940"/>
      <c r="DO126" s="940"/>
      <c r="DP126" s="940"/>
      <c r="DQ126" s="940" t="s">
        <v>126</v>
      </c>
      <c r="DR126" s="940"/>
      <c r="DS126" s="940"/>
      <c r="DT126" s="940"/>
      <c r="DU126" s="940"/>
      <c r="DV126" s="941" t="s">
        <v>126</v>
      </c>
      <c r="DW126" s="941"/>
      <c r="DX126" s="941"/>
      <c r="DY126" s="941"/>
      <c r="DZ126" s="942"/>
    </row>
    <row r="127" spans="1:130" s="221" customFormat="1" ht="26.25" customHeight="1" x14ac:dyDescent="0.2">
      <c r="A127" s="1072"/>
      <c r="B127" s="965"/>
      <c r="C127" s="987" t="s">
        <v>476</v>
      </c>
      <c r="D127" s="979"/>
      <c r="E127" s="979"/>
      <c r="F127" s="979"/>
      <c r="G127" s="979"/>
      <c r="H127" s="979"/>
      <c r="I127" s="979"/>
      <c r="J127" s="979"/>
      <c r="K127" s="979"/>
      <c r="L127" s="979"/>
      <c r="M127" s="979"/>
      <c r="N127" s="979"/>
      <c r="O127" s="979"/>
      <c r="P127" s="979"/>
      <c r="Q127" s="979"/>
      <c r="R127" s="979"/>
      <c r="S127" s="979"/>
      <c r="T127" s="979"/>
      <c r="U127" s="979"/>
      <c r="V127" s="979"/>
      <c r="W127" s="979"/>
      <c r="X127" s="979"/>
      <c r="Y127" s="979"/>
      <c r="Z127" s="980"/>
      <c r="AA127" s="972">
        <v>97886</v>
      </c>
      <c r="AB127" s="973"/>
      <c r="AC127" s="973"/>
      <c r="AD127" s="973"/>
      <c r="AE127" s="974"/>
      <c r="AF127" s="975">
        <v>98103</v>
      </c>
      <c r="AG127" s="973"/>
      <c r="AH127" s="973"/>
      <c r="AI127" s="973"/>
      <c r="AJ127" s="974"/>
      <c r="AK127" s="975">
        <v>71227</v>
      </c>
      <c r="AL127" s="973"/>
      <c r="AM127" s="973"/>
      <c r="AN127" s="973"/>
      <c r="AO127" s="974"/>
      <c r="AP127" s="976">
        <v>0.1</v>
      </c>
      <c r="AQ127" s="977"/>
      <c r="AR127" s="977"/>
      <c r="AS127" s="977"/>
      <c r="AT127" s="978"/>
      <c r="AU127" s="223"/>
      <c r="AV127" s="223"/>
      <c r="AW127" s="223"/>
      <c r="AX127" s="1045" t="s">
        <v>477</v>
      </c>
      <c r="AY127" s="1046"/>
      <c r="AZ127" s="1046"/>
      <c r="BA127" s="1046"/>
      <c r="BB127" s="1046"/>
      <c r="BC127" s="1046"/>
      <c r="BD127" s="1046"/>
      <c r="BE127" s="1047"/>
      <c r="BF127" s="1048" t="s">
        <v>478</v>
      </c>
      <c r="BG127" s="1046"/>
      <c r="BH127" s="1046"/>
      <c r="BI127" s="1046"/>
      <c r="BJ127" s="1046"/>
      <c r="BK127" s="1046"/>
      <c r="BL127" s="1047"/>
      <c r="BM127" s="1048" t="s">
        <v>479</v>
      </c>
      <c r="BN127" s="1046"/>
      <c r="BO127" s="1046"/>
      <c r="BP127" s="1046"/>
      <c r="BQ127" s="1046"/>
      <c r="BR127" s="1046"/>
      <c r="BS127" s="1047"/>
      <c r="BT127" s="1048" t="s">
        <v>480</v>
      </c>
      <c r="BU127" s="1046"/>
      <c r="BV127" s="1046"/>
      <c r="BW127" s="1046"/>
      <c r="BX127" s="1046"/>
      <c r="BY127" s="1046"/>
      <c r="BZ127" s="1069"/>
      <c r="CA127" s="223"/>
      <c r="CB127" s="223"/>
      <c r="CC127" s="223"/>
      <c r="CD127" s="246"/>
      <c r="CE127" s="246"/>
      <c r="CF127" s="246"/>
      <c r="CG127" s="223"/>
      <c r="CH127" s="223"/>
      <c r="CI127" s="223"/>
      <c r="CJ127" s="245"/>
      <c r="CK127" s="1037"/>
      <c r="CL127" s="1024"/>
      <c r="CM127" s="1024"/>
      <c r="CN127" s="1024"/>
      <c r="CO127" s="1025"/>
      <c r="CP127" s="936" t="s">
        <v>481</v>
      </c>
      <c r="CQ127" s="937"/>
      <c r="CR127" s="937"/>
      <c r="CS127" s="937"/>
      <c r="CT127" s="937"/>
      <c r="CU127" s="937"/>
      <c r="CV127" s="937"/>
      <c r="CW127" s="937"/>
      <c r="CX127" s="937"/>
      <c r="CY127" s="937"/>
      <c r="CZ127" s="937"/>
      <c r="DA127" s="937"/>
      <c r="DB127" s="937"/>
      <c r="DC127" s="937"/>
      <c r="DD127" s="937"/>
      <c r="DE127" s="937"/>
      <c r="DF127" s="938"/>
      <c r="DG127" s="939" t="s">
        <v>470</v>
      </c>
      <c r="DH127" s="940"/>
      <c r="DI127" s="940"/>
      <c r="DJ127" s="940"/>
      <c r="DK127" s="940"/>
      <c r="DL127" s="940" t="s">
        <v>126</v>
      </c>
      <c r="DM127" s="940"/>
      <c r="DN127" s="940"/>
      <c r="DO127" s="940"/>
      <c r="DP127" s="940"/>
      <c r="DQ127" s="940" t="s">
        <v>126</v>
      </c>
      <c r="DR127" s="940"/>
      <c r="DS127" s="940"/>
      <c r="DT127" s="940"/>
      <c r="DU127" s="940"/>
      <c r="DV127" s="941" t="s">
        <v>126</v>
      </c>
      <c r="DW127" s="941"/>
      <c r="DX127" s="941"/>
      <c r="DY127" s="941"/>
      <c r="DZ127" s="942"/>
    </row>
    <row r="128" spans="1:130" s="221" customFormat="1" ht="26.25" customHeight="1" thickBot="1" x14ac:dyDescent="0.25">
      <c r="A128" s="1055" t="s">
        <v>482</v>
      </c>
      <c r="B128" s="1056"/>
      <c r="C128" s="1056"/>
      <c r="D128" s="1056"/>
      <c r="E128" s="1056"/>
      <c r="F128" s="1056"/>
      <c r="G128" s="1056"/>
      <c r="H128" s="1056"/>
      <c r="I128" s="1056"/>
      <c r="J128" s="1056"/>
      <c r="K128" s="1056"/>
      <c r="L128" s="1056"/>
      <c r="M128" s="1056"/>
      <c r="N128" s="1056"/>
      <c r="O128" s="1056"/>
      <c r="P128" s="1056"/>
      <c r="Q128" s="1056"/>
      <c r="R128" s="1056"/>
      <c r="S128" s="1056"/>
      <c r="T128" s="1056"/>
      <c r="U128" s="1056"/>
      <c r="V128" s="1056"/>
      <c r="W128" s="1057" t="s">
        <v>483</v>
      </c>
      <c r="X128" s="1057"/>
      <c r="Y128" s="1057"/>
      <c r="Z128" s="1058"/>
      <c r="AA128" s="1059">
        <v>1899356</v>
      </c>
      <c r="AB128" s="1060"/>
      <c r="AC128" s="1060"/>
      <c r="AD128" s="1060"/>
      <c r="AE128" s="1061"/>
      <c r="AF128" s="1062">
        <v>1562550</v>
      </c>
      <c r="AG128" s="1060"/>
      <c r="AH128" s="1060"/>
      <c r="AI128" s="1060"/>
      <c r="AJ128" s="1061"/>
      <c r="AK128" s="1062">
        <v>1335930</v>
      </c>
      <c r="AL128" s="1060"/>
      <c r="AM128" s="1060"/>
      <c r="AN128" s="1060"/>
      <c r="AO128" s="1061"/>
      <c r="AP128" s="1063"/>
      <c r="AQ128" s="1064"/>
      <c r="AR128" s="1064"/>
      <c r="AS128" s="1064"/>
      <c r="AT128" s="1065"/>
      <c r="AU128" s="223"/>
      <c r="AV128" s="223"/>
      <c r="AW128" s="223"/>
      <c r="AX128" s="910" t="s">
        <v>484</v>
      </c>
      <c r="AY128" s="911"/>
      <c r="AZ128" s="911"/>
      <c r="BA128" s="911"/>
      <c r="BB128" s="911"/>
      <c r="BC128" s="911"/>
      <c r="BD128" s="911"/>
      <c r="BE128" s="912"/>
      <c r="BF128" s="1066" t="s">
        <v>126</v>
      </c>
      <c r="BG128" s="1067"/>
      <c r="BH128" s="1067"/>
      <c r="BI128" s="1067"/>
      <c r="BJ128" s="1067"/>
      <c r="BK128" s="1067"/>
      <c r="BL128" s="1068"/>
      <c r="BM128" s="1066">
        <v>11.25</v>
      </c>
      <c r="BN128" s="1067"/>
      <c r="BO128" s="1067"/>
      <c r="BP128" s="1067"/>
      <c r="BQ128" s="1067"/>
      <c r="BR128" s="1067"/>
      <c r="BS128" s="1068"/>
      <c r="BT128" s="1066">
        <v>20</v>
      </c>
      <c r="BU128" s="1067"/>
      <c r="BV128" s="1067"/>
      <c r="BW128" s="1067"/>
      <c r="BX128" s="1067"/>
      <c r="BY128" s="1067"/>
      <c r="BZ128" s="1090"/>
      <c r="CA128" s="246"/>
      <c r="CB128" s="246"/>
      <c r="CC128" s="246"/>
      <c r="CD128" s="246"/>
      <c r="CE128" s="246"/>
      <c r="CF128" s="246"/>
      <c r="CG128" s="223"/>
      <c r="CH128" s="223"/>
      <c r="CI128" s="223"/>
      <c r="CJ128" s="245"/>
      <c r="CK128" s="1038"/>
      <c r="CL128" s="1039"/>
      <c r="CM128" s="1039"/>
      <c r="CN128" s="1039"/>
      <c r="CO128" s="1040"/>
      <c r="CP128" s="1049" t="s">
        <v>485</v>
      </c>
      <c r="CQ128" s="735"/>
      <c r="CR128" s="735"/>
      <c r="CS128" s="735"/>
      <c r="CT128" s="735"/>
      <c r="CU128" s="735"/>
      <c r="CV128" s="735"/>
      <c r="CW128" s="735"/>
      <c r="CX128" s="735"/>
      <c r="CY128" s="735"/>
      <c r="CZ128" s="735"/>
      <c r="DA128" s="735"/>
      <c r="DB128" s="735"/>
      <c r="DC128" s="735"/>
      <c r="DD128" s="735"/>
      <c r="DE128" s="735"/>
      <c r="DF128" s="1050"/>
      <c r="DG128" s="1051" t="s">
        <v>391</v>
      </c>
      <c r="DH128" s="1052"/>
      <c r="DI128" s="1052"/>
      <c r="DJ128" s="1052"/>
      <c r="DK128" s="1052"/>
      <c r="DL128" s="1052" t="s">
        <v>470</v>
      </c>
      <c r="DM128" s="1052"/>
      <c r="DN128" s="1052"/>
      <c r="DO128" s="1052"/>
      <c r="DP128" s="1052"/>
      <c r="DQ128" s="1052" t="s">
        <v>486</v>
      </c>
      <c r="DR128" s="1052"/>
      <c r="DS128" s="1052"/>
      <c r="DT128" s="1052"/>
      <c r="DU128" s="1052"/>
      <c r="DV128" s="1053" t="s">
        <v>126</v>
      </c>
      <c r="DW128" s="1053"/>
      <c r="DX128" s="1053"/>
      <c r="DY128" s="1053"/>
      <c r="DZ128" s="1054"/>
    </row>
    <row r="129" spans="1:131" s="221" customFormat="1" ht="26.25" customHeight="1" x14ac:dyDescent="0.2">
      <c r="A129" s="948" t="s">
        <v>106</v>
      </c>
      <c r="B129" s="949"/>
      <c r="C129" s="949"/>
      <c r="D129" s="949"/>
      <c r="E129" s="949"/>
      <c r="F129" s="949"/>
      <c r="G129" s="949"/>
      <c r="H129" s="949"/>
      <c r="I129" s="949"/>
      <c r="J129" s="949"/>
      <c r="K129" s="949"/>
      <c r="L129" s="949"/>
      <c r="M129" s="949"/>
      <c r="N129" s="949"/>
      <c r="O129" s="949"/>
      <c r="P129" s="949"/>
      <c r="Q129" s="949"/>
      <c r="R129" s="949"/>
      <c r="S129" s="949"/>
      <c r="T129" s="949"/>
      <c r="U129" s="949"/>
      <c r="V129" s="949"/>
      <c r="W129" s="1084" t="s">
        <v>487</v>
      </c>
      <c r="X129" s="1085"/>
      <c r="Y129" s="1085"/>
      <c r="Z129" s="1086"/>
      <c r="AA129" s="972">
        <v>79102926</v>
      </c>
      <c r="AB129" s="973"/>
      <c r="AC129" s="973"/>
      <c r="AD129" s="973"/>
      <c r="AE129" s="974"/>
      <c r="AF129" s="975">
        <v>80743860</v>
      </c>
      <c r="AG129" s="973"/>
      <c r="AH129" s="973"/>
      <c r="AI129" s="973"/>
      <c r="AJ129" s="974"/>
      <c r="AK129" s="975">
        <v>83594498</v>
      </c>
      <c r="AL129" s="973"/>
      <c r="AM129" s="973"/>
      <c r="AN129" s="973"/>
      <c r="AO129" s="974"/>
      <c r="AP129" s="1087"/>
      <c r="AQ129" s="1088"/>
      <c r="AR129" s="1088"/>
      <c r="AS129" s="1088"/>
      <c r="AT129" s="1089"/>
      <c r="AU129" s="224"/>
      <c r="AV129" s="224"/>
      <c r="AW129" s="224"/>
      <c r="AX129" s="1079" t="s">
        <v>488</v>
      </c>
      <c r="AY129" s="937"/>
      <c r="AZ129" s="937"/>
      <c r="BA129" s="937"/>
      <c r="BB129" s="937"/>
      <c r="BC129" s="937"/>
      <c r="BD129" s="937"/>
      <c r="BE129" s="938"/>
      <c r="BF129" s="1080" t="s">
        <v>126</v>
      </c>
      <c r="BG129" s="1081"/>
      <c r="BH129" s="1081"/>
      <c r="BI129" s="1081"/>
      <c r="BJ129" s="1081"/>
      <c r="BK129" s="1081"/>
      <c r="BL129" s="1082"/>
      <c r="BM129" s="1080">
        <v>16.25</v>
      </c>
      <c r="BN129" s="1081"/>
      <c r="BO129" s="1081"/>
      <c r="BP129" s="1081"/>
      <c r="BQ129" s="1081"/>
      <c r="BR129" s="1081"/>
      <c r="BS129" s="1082"/>
      <c r="BT129" s="1080">
        <v>30</v>
      </c>
      <c r="BU129" s="1081"/>
      <c r="BV129" s="1081"/>
      <c r="BW129" s="1081"/>
      <c r="BX129" s="1081"/>
      <c r="BY129" s="1081"/>
      <c r="BZ129" s="1083"/>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948" t="s">
        <v>489</v>
      </c>
      <c r="B130" s="949"/>
      <c r="C130" s="949"/>
      <c r="D130" s="949"/>
      <c r="E130" s="949"/>
      <c r="F130" s="949"/>
      <c r="G130" s="949"/>
      <c r="H130" s="949"/>
      <c r="I130" s="949"/>
      <c r="J130" s="949"/>
      <c r="K130" s="949"/>
      <c r="L130" s="949"/>
      <c r="M130" s="949"/>
      <c r="N130" s="949"/>
      <c r="O130" s="949"/>
      <c r="P130" s="949"/>
      <c r="Q130" s="949"/>
      <c r="R130" s="949"/>
      <c r="S130" s="949"/>
      <c r="T130" s="949"/>
      <c r="U130" s="949"/>
      <c r="V130" s="949"/>
      <c r="W130" s="1084" t="s">
        <v>490</v>
      </c>
      <c r="X130" s="1085"/>
      <c r="Y130" s="1085"/>
      <c r="Z130" s="1086"/>
      <c r="AA130" s="972">
        <v>6512403</v>
      </c>
      <c r="AB130" s="973"/>
      <c r="AC130" s="973"/>
      <c r="AD130" s="973"/>
      <c r="AE130" s="974"/>
      <c r="AF130" s="975">
        <v>6360280</v>
      </c>
      <c r="AG130" s="973"/>
      <c r="AH130" s="973"/>
      <c r="AI130" s="973"/>
      <c r="AJ130" s="974"/>
      <c r="AK130" s="975">
        <v>6221539</v>
      </c>
      <c r="AL130" s="973"/>
      <c r="AM130" s="973"/>
      <c r="AN130" s="973"/>
      <c r="AO130" s="974"/>
      <c r="AP130" s="1087"/>
      <c r="AQ130" s="1088"/>
      <c r="AR130" s="1088"/>
      <c r="AS130" s="1088"/>
      <c r="AT130" s="1089"/>
      <c r="AU130" s="224"/>
      <c r="AV130" s="224"/>
      <c r="AW130" s="224"/>
      <c r="AX130" s="1079" t="s">
        <v>491</v>
      </c>
      <c r="AY130" s="937"/>
      <c r="AZ130" s="937"/>
      <c r="BA130" s="937"/>
      <c r="BB130" s="937"/>
      <c r="BC130" s="937"/>
      <c r="BD130" s="937"/>
      <c r="BE130" s="938"/>
      <c r="BF130" s="1115">
        <v>0.9</v>
      </c>
      <c r="BG130" s="1116"/>
      <c r="BH130" s="1116"/>
      <c r="BI130" s="1116"/>
      <c r="BJ130" s="1116"/>
      <c r="BK130" s="1116"/>
      <c r="BL130" s="1117"/>
      <c r="BM130" s="1115">
        <v>25</v>
      </c>
      <c r="BN130" s="1116"/>
      <c r="BO130" s="1116"/>
      <c r="BP130" s="1116"/>
      <c r="BQ130" s="1116"/>
      <c r="BR130" s="1116"/>
      <c r="BS130" s="1117"/>
      <c r="BT130" s="1115">
        <v>35</v>
      </c>
      <c r="BU130" s="1116"/>
      <c r="BV130" s="1116"/>
      <c r="BW130" s="1116"/>
      <c r="BX130" s="1116"/>
      <c r="BY130" s="1116"/>
      <c r="BZ130" s="1118"/>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1119"/>
      <c r="B131" s="1120"/>
      <c r="C131" s="1120"/>
      <c r="D131" s="1120"/>
      <c r="E131" s="1120"/>
      <c r="F131" s="1120"/>
      <c r="G131" s="1120"/>
      <c r="H131" s="1120"/>
      <c r="I131" s="1120"/>
      <c r="J131" s="1120"/>
      <c r="K131" s="1120"/>
      <c r="L131" s="1120"/>
      <c r="M131" s="1120"/>
      <c r="N131" s="1120"/>
      <c r="O131" s="1120"/>
      <c r="P131" s="1120"/>
      <c r="Q131" s="1120"/>
      <c r="R131" s="1120"/>
      <c r="S131" s="1120"/>
      <c r="T131" s="1120"/>
      <c r="U131" s="1120"/>
      <c r="V131" s="1120"/>
      <c r="W131" s="1121" t="s">
        <v>492</v>
      </c>
      <c r="X131" s="1122"/>
      <c r="Y131" s="1122"/>
      <c r="Z131" s="1123"/>
      <c r="AA131" s="1018">
        <v>72590523</v>
      </c>
      <c r="AB131" s="1000"/>
      <c r="AC131" s="1000"/>
      <c r="AD131" s="1000"/>
      <c r="AE131" s="1001"/>
      <c r="AF131" s="999">
        <v>74383580</v>
      </c>
      <c r="AG131" s="1000"/>
      <c r="AH131" s="1000"/>
      <c r="AI131" s="1000"/>
      <c r="AJ131" s="1001"/>
      <c r="AK131" s="999">
        <v>77372959</v>
      </c>
      <c r="AL131" s="1000"/>
      <c r="AM131" s="1000"/>
      <c r="AN131" s="1000"/>
      <c r="AO131" s="1001"/>
      <c r="AP131" s="1124"/>
      <c r="AQ131" s="1125"/>
      <c r="AR131" s="1125"/>
      <c r="AS131" s="1125"/>
      <c r="AT131" s="1126"/>
      <c r="AU131" s="224"/>
      <c r="AV131" s="224"/>
      <c r="AW131" s="224"/>
      <c r="AX131" s="1097" t="s">
        <v>493</v>
      </c>
      <c r="AY131" s="735"/>
      <c r="AZ131" s="735"/>
      <c r="BA131" s="735"/>
      <c r="BB131" s="735"/>
      <c r="BC131" s="735"/>
      <c r="BD131" s="735"/>
      <c r="BE131" s="1050"/>
      <c r="BF131" s="1098" t="s">
        <v>391</v>
      </c>
      <c r="BG131" s="1099"/>
      <c r="BH131" s="1099"/>
      <c r="BI131" s="1099"/>
      <c r="BJ131" s="1099"/>
      <c r="BK131" s="1099"/>
      <c r="BL131" s="1100"/>
      <c r="BM131" s="1098">
        <v>350</v>
      </c>
      <c r="BN131" s="1099"/>
      <c r="BO131" s="1099"/>
      <c r="BP131" s="1099"/>
      <c r="BQ131" s="1099"/>
      <c r="BR131" s="1099"/>
      <c r="BS131" s="1100"/>
      <c r="BT131" s="1101"/>
      <c r="BU131" s="1102"/>
      <c r="BV131" s="1102"/>
      <c r="BW131" s="1102"/>
      <c r="BX131" s="1102"/>
      <c r="BY131" s="1102"/>
      <c r="BZ131" s="1103"/>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1104" t="s">
        <v>494</v>
      </c>
      <c r="B132" s="1105"/>
      <c r="C132" s="1105"/>
      <c r="D132" s="1105"/>
      <c r="E132" s="1105"/>
      <c r="F132" s="1105"/>
      <c r="G132" s="1105"/>
      <c r="H132" s="1105"/>
      <c r="I132" s="1105"/>
      <c r="J132" s="1105"/>
      <c r="K132" s="1105"/>
      <c r="L132" s="1105"/>
      <c r="M132" s="1105"/>
      <c r="N132" s="1105"/>
      <c r="O132" s="1105"/>
      <c r="P132" s="1105"/>
      <c r="Q132" s="1105"/>
      <c r="R132" s="1105"/>
      <c r="S132" s="1105"/>
      <c r="T132" s="1105"/>
      <c r="U132" s="1105"/>
      <c r="V132" s="1108" t="s">
        <v>495</v>
      </c>
      <c r="W132" s="1108"/>
      <c r="X132" s="1108"/>
      <c r="Y132" s="1108"/>
      <c r="Z132" s="1109"/>
      <c r="AA132" s="1110">
        <v>0.25943055999999998</v>
      </c>
      <c r="AB132" s="1111"/>
      <c r="AC132" s="1111"/>
      <c r="AD132" s="1111"/>
      <c r="AE132" s="1112"/>
      <c r="AF132" s="1113">
        <v>1.532613784</v>
      </c>
      <c r="AG132" s="1111"/>
      <c r="AH132" s="1111"/>
      <c r="AI132" s="1111"/>
      <c r="AJ132" s="1112"/>
      <c r="AK132" s="1113">
        <v>1.0838928880000001</v>
      </c>
      <c r="AL132" s="1111"/>
      <c r="AM132" s="1111"/>
      <c r="AN132" s="1111"/>
      <c r="AO132" s="1112"/>
      <c r="AP132" s="1015"/>
      <c r="AQ132" s="1016"/>
      <c r="AR132" s="1016"/>
      <c r="AS132" s="1016"/>
      <c r="AT132" s="1114"/>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6"/>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1106"/>
      <c r="B133" s="1107"/>
      <c r="C133" s="1107"/>
      <c r="D133" s="1107"/>
      <c r="E133" s="1107"/>
      <c r="F133" s="1107"/>
      <c r="G133" s="1107"/>
      <c r="H133" s="1107"/>
      <c r="I133" s="1107"/>
      <c r="J133" s="1107"/>
      <c r="K133" s="1107"/>
      <c r="L133" s="1107"/>
      <c r="M133" s="1107"/>
      <c r="N133" s="1107"/>
      <c r="O133" s="1107"/>
      <c r="P133" s="1107"/>
      <c r="Q133" s="1107"/>
      <c r="R133" s="1107"/>
      <c r="S133" s="1107"/>
      <c r="T133" s="1107"/>
      <c r="U133" s="1107"/>
      <c r="V133" s="1091" t="s">
        <v>496</v>
      </c>
      <c r="W133" s="1091"/>
      <c r="X133" s="1091"/>
      <c r="Y133" s="1091"/>
      <c r="Z133" s="1092"/>
      <c r="AA133" s="1093">
        <v>0</v>
      </c>
      <c r="AB133" s="1094"/>
      <c r="AC133" s="1094"/>
      <c r="AD133" s="1094"/>
      <c r="AE133" s="1095"/>
      <c r="AF133" s="1093">
        <v>0.5</v>
      </c>
      <c r="AG133" s="1094"/>
      <c r="AH133" s="1094"/>
      <c r="AI133" s="1094"/>
      <c r="AJ133" s="1095"/>
      <c r="AK133" s="1093">
        <v>0.9</v>
      </c>
      <c r="AL133" s="1094"/>
      <c r="AM133" s="1094"/>
      <c r="AN133" s="1094"/>
      <c r="AO133" s="1095"/>
      <c r="AP133" s="1042"/>
      <c r="AQ133" s="1043"/>
      <c r="AR133" s="1043"/>
      <c r="AS133" s="1043"/>
      <c r="AT133" s="1096"/>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90" zoomScaleNormal="85" zoomScaleSheetLayoutView="90" workbookViewId="0"/>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497</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hmR3JQuu4GiQ6rsmhCqg7jMmhA9YmgvQ04JbaYGoDuscOsYJT9vbIRs0tmmy4YW5Mgy4yMwraU3dCSoWYXVrKg==" saltValue="Xvccg3A944mXCYYzzZcDb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2" customWidth="1"/>
    <col min="37" max="44" width="17" style="252" customWidth="1"/>
    <col min="45" max="45" width="6.109375" style="258" customWidth="1"/>
    <col min="46" max="46" width="3" style="256" customWidth="1"/>
    <col min="47" max="47" width="19.109375" style="252" hidden="1" customWidth="1"/>
    <col min="48" max="52" width="12.6640625" style="252" hidden="1" customWidth="1"/>
    <col min="53" max="16384" width="8.6640625" style="252" hidden="1"/>
  </cols>
  <sheetData>
    <row r="1" spans="1:46" ht="13.2" x14ac:dyDescent="0.2">
      <c r="AS1" s="252"/>
      <c r="AT1" s="252"/>
    </row>
    <row r="2" spans="1:46" ht="13.2" x14ac:dyDescent="0.2">
      <c r="AS2" s="252"/>
      <c r="AT2" s="252"/>
    </row>
    <row r="3" spans="1:46" ht="13.2" x14ac:dyDescent="0.2">
      <c r="AS3" s="252"/>
      <c r="AT3" s="252"/>
    </row>
    <row r="4" spans="1:46" ht="13.2" x14ac:dyDescent="0.2">
      <c r="AS4" s="252"/>
      <c r="AT4" s="252"/>
    </row>
    <row r="5" spans="1:46" ht="16.2" x14ac:dyDescent="0.2">
      <c r="A5" s="253" t="s">
        <v>498</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ht="13.2" x14ac:dyDescent="0.2">
      <c r="A6" s="256"/>
      <c r="AK6" s="257" t="s">
        <v>499</v>
      </c>
      <c r="AL6" s="257"/>
      <c r="AM6" s="257"/>
      <c r="AN6" s="257"/>
    </row>
    <row r="7" spans="1:46" ht="13.5" customHeight="1" x14ac:dyDescent="0.2">
      <c r="A7" s="256"/>
      <c r="AK7" s="259"/>
      <c r="AL7" s="260"/>
      <c r="AM7" s="260"/>
      <c r="AN7" s="261"/>
      <c r="AO7" s="1128" t="s">
        <v>500</v>
      </c>
      <c r="AP7" s="262"/>
      <c r="AQ7" s="263" t="s">
        <v>501</v>
      </c>
      <c r="AR7" s="264"/>
    </row>
    <row r="8" spans="1:46" ht="13.2" x14ac:dyDescent="0.2">
      <c r="A8" s="256"/>
      <c r="AK8" s="265"/>
      <c r="AL8" s="266"/>
      <c r="AM8" s="266"/>
      <c r="AN8" s="267"/>
      <c r="AO8" s="1129"/>
      <c r="AP8" s="268" t="s">
        <v>502</v>
      </c>
      <c r="AQ8" s="269" t="s">
        <v>503</v>
      </c>
      <c r="AR8" s="270" t="s">
        <v>504</v>
      </c>
    </row>
    <row r="9" spans="1:46" ht="13.2" x14ac:dyDescent="0.2">
      <c r="A9" s="256"/>
      <c r="AK9" s="1130" t="s">
        <v>505</v>
      </c>
      <c r="AL9" s="1131"/>
      <c r="AM9" s="1131"/>
      <c r="AN9" s="1132"/>
      <c r="AO9" s="271">
        <v>21942783</v>
      </c>
      <c r="AP9" s="271">
        <v>50984</v>
      </c>
      <c r="AQ9" s="272">
        <v>61144</v>
      </c>
      <c r="AR9" s="273">
        <v>-16.600000000000001</v>
      </c>
    </row>
    <row r="10" spans="1:46" ht="13.5" customHeight="1" x14ac:dyDescent="0.2">
      <c r="A10" s="256"/>
      <c r="AK10" s="1130" t="s">
        <v>506</v>
      </c>
      <c r="AL10" s="1131"/>
      <c r="AM10" s="1131"/>
      <c r="AN10" s="1132"/>
      <c r="AO10" s="274">
        <v>99233</v>
      </c>
      <c r="AP10" s="274">
        <v>231</v>
      </c>
      <c r="AQ10" s="275">
        <v>1318</v>
      </c>
      <c r="AR10" s="276">
        <v>-82.5</v>
      </c>
    </row>
    <row r="11" spans="1:46" ht="13.5" customHeight="1" x14ac:dyDescent="0.2">
      <c r="A11" s="256"/>
      <c r="AK11" s="1130" t="s">
        <v>507</v>
      </c>
      <c r="AL11" s="1131"/>
      <c r="AM11" s="1131"/>
      <c r="AN11" s="1132"/>
      <c r="AO11" s="274">
        <v>887592</v>
      </c>
      <c r="AP11" s="274">
        <v>2062</v>
      </c>
      <c r="AQ11" s="275">
        <v>986</v>
      </c>
      <c r="AR11" s="276">
        <v>109.1</v>
      </c>
    </row>
    <row r="12" spans="1:46" ht="13.5" customHeight="1" x14ac:dyDescent="0.2">
      <c r="A12" s="256"/>
      <c r="AK12" s="1130" t="s">
        <v>508</v>
      </c>
      <c r="AL12" s="1131"/>
      <c r="AM12" s="1131"/>
      <c r="AN12" s="1132"/>
      <c r="AO12" s="274" t="s">
        <v>509</v>
      </c>
      <c r="AP12" s="274" t="s">
        <v>509</v>
      </c>
      <c r="AQ12" s="275">
        <v>36</v>
      </c>
      <c r="AR12" s="276" t="s">
        <v>509</v>
      </c>
    </row>
    <row r="13" spans="1:46" ht="13.5" customHeight="1" x14ac:dyDescent="0.2">
      <c r="A13" s="256"/>
      <c r="AK13" s="1130" t="s">
        <v>510</v>
      </c>
      <c r="AL13" s="1131"/>
      <c r="AM13" s="1131"/>
      <c r="AN13" s="1132"/>
      <c r="AO13" s="274">
        <v>990167</v>
      </c>
      <c r="AP13" s="274">
        <v>2301</v>
      </c>
      <c r="AQ13" s="275">
        <v>2152</v>
      </c>
      <c r="AR13" s="276">
        <v>6.9</v>
      </c>
    </row>
    <row r="14" spans="1:46" ht="13.5" customHeight="1" x14ac:dyDescent="0.2">
      <c r="A14" s="256"/>
      <c r="AK14" s="1130" t="s">
        <v>511</v>
      </c>
      <c r="AL14" s="1131"/>
      <c r="AM14" s="1131"/>
      <c r="AN14" s="1132"/>
      <c r="AO14" s="274">
        <v>631343</v>
      </c>
      <c r="AP14" s="274">
        <v>1467</v>
      </c>
      <c r="AQ14" s="275">
        <v>1296</v>
      </c>
      <c r="AR14" s="276">
        <v>13.2</v>
      </c>
    </row>
    <row r="15" spans="1:46" ht="13.5" customHeight="1" x14ac:dyDescent="0.2">
      <c r="A15" s="256"/>
      <c r="AK15" s="1133" t="s">
        <v>512</v>
      </c>
      <c r="AL15" s="1134"/>
      <c r="AM15" s="1134"/>
      <c r="AN15" s="1135"/>
      <c r="AO15" s="274">
        <v>-1134257</v>
      </c>
      <c r="AP15" s="274">
        <v>-2635</v>
      </c>
      <c r="AQ15" s="275">
        <v>-3683</v>
      </c>
      <c r="AR15" s="276">
        <v>-28.5</v>
      </c>
    </row>
    <row r="16" spans="1:46" ht="13.2" x14ac:dyDescent="0.2">
      <c r="A16" s="256"/>
      <c r="AK16" s="1133" t="s">
        <v>184</v>
      </c>
      <c r="AL16" s="1134"/>
      <c r="AM16" s="1134"/>
      <c r="AN16" s="1135"/>
      <c r="AO16" s="274">
        <v>23416861</v>
      </c>
      <c r="AP16" s="274">
        <v>54409</v>
      </c>
      <c r="AQ16" s="275">
        <v>63248</v>
      </c>
      <c r="AR16" s="276">
        <v>-14</v>
      </c>
    </row>
    <row r="17" spans="1:46" ht="13.2" x14ac:dyDescent="0.2">
      <c r="A17" s="256"/>
    </row>
    <row r="18" spans="1:46" ht="13.2" x14ac:dyDescent="0.2">
      <c r="A18" s="256"/>
      <c r="AQ18" s="277"/>
      <c r="AR18" s="277"/>
    </row>
    <row r="19" spans="1:46" ht="13.2" x14ac:dyDescent="0.2">
      <c r="A19" s="256"/>
      <c r="AK19" s="252" t="s">
        <v>513</v>
      </c>
    </row>
    <row r="20" spans="1:46" ht="13.2" x14ac:dyDescent="0.2">
      <c r="A20" s="256"/>
      <c r="AK20" s="278"/>
      <c r="AL20" s="279"/>
      <c r="AM20" s="279"/>
      <c r="AN20" s="280"/>
      <c r="AO20" s="281" t="s">
        <v>514</v>
      </c>
      <c r="AP20" s="282" t="s">
        <v>515</v>
      </c>
      <c r="AQ20" s="283" t="s">
        <v>516</v>
      </c>
      <c r="AR20" s="284"/>
    </row>
    <row r="21" spans="1:46" s="257" customFormat="1" ht="13.2" x14ac:dyDescent="0.2">
      <c r="A21" s="285"/>
      <c r="AK21" s="1136" t="s">
        <v>517</v>
      </c>
      <c r="AL21" s="1137"/>
      <c r="AM21" s="1137"/>
      <c r="AN21" s="1138"/>
      <c r="AO21" s="286">
        <v>4.88</v>
      </c>
      <c r="AP21" s="287">
        <v>6.03</v>
      </c>
      <c r="AQ21" s="288">
        <v>-1.1499999999999999</v>
      </c>
      <c r="AS21" s="289"/>
      <c r="AT21" s="285"/>
    </row>
    <row r="22" spans="1:46" s="257" customFormat="1" ht="13.2" x14ac:dyDescent="0.2">
      <c r="A22" s="285"/>
      <c r="AK22" s="1136" t="s">
        <v>518</v>
      </c>
      <c r="AL22" s="1137"/>
      <c r="AM22" s="1137"/>
      <c r="AN22" s="1138"/>
      <c r="AO22" s="290">
        <v>99.3</v>
      </c>
      <c r="AP22" s="291">
        <v>99.9</v>
      </c>
      <c r="AQ22" s="292">
        <v>-0.6</v>
      </c>
      <c r="AR22" s="277"/>
      <c r="AS22" s="289"/>
      <c r="AT22" s="285"/>
    </row>
    <row r="23" spans="1:46" s="257" customFormat="1" ht="13.2" x14ac:dyDescent="0.2">
      <c r="A23" s="285"/>
      <c r="AP23" s="277"/>
      <c r="AQ23" s="277"/>
      <c r="AR23" s="277"/>
      <c r="AS23" s="289"/>
      <c r="AT23" s="285"/>
    </row>
    <row r="24" spans="1:46" s="257" customFormat="1" ht="13.2" x14ac:dyDescent="0.2">
      <c r="A24" s="285"/>
      <c r="AP24" s="277"/>
      <c r="AQ24" s="277"/>
      <c r="AR24" s="277"/>
      <c r="AS24" s="289"/>
      <c r="AT24" s="285"/>
    </row>
    <row r="25" spans="1:46" s="257" customFormat="1" ht="13.2" x14ac:dyDescent="0.2">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ht="13.2" x14ac:dyDescent="0.2">
      <c r="A26" s="1127" t="s">
        <v>519</v>
      </c>
      <c r="B26" s="1127"/>
      <c r="C26" s="1127"/>
      <c r="D26" s="1127"/>
      <c r="E26" s="1127"/>
      <c r="F26" s="1127"/>
      <c r="G26" s="1127"/>
      <c r="H26" s="1127"/>
      <c r="I26" s="1127"/>
      <c r="J26" s="1127"/>
      <c r="K26" s="1127"/>
      <c r="L26" s="1127"/>
      <c r="M26" s="1127"/>
      <c r="N26" s="1127"/>
      <c r="O26" s="1127"/>
      <c r="P26" s="1127"/>
      <c r="Q26" s="1127"/>
      <c r="R26" s="1127"/>
      <c r="S26" s="1127"/>
      <c r="T26" s="1127"/>
      <c r="U26" s="1127"/>
      <c r="V26" s="1127"/>
      <c r="W26" s="1127"/>
      <c r="X26" s="1127"/>
      <c r="Y26" s="1127"/>
      <c r="Z26" s="1127"/>
      <c r="AA26" s="1127"/>
      <c r="AB26" s="1127"/>
      <c r="AC26" s="1127"/>
      <c r="AD26" s="1127"/>
      <c r="AE26" s="1127"/>
      <c r="AF26" s="1127"/>
      <c r="AG26" s="1127"/>
      <c r="AH26" s="1127"/>
      <c r="AI26" s="1127"/>
      <c r="AJ26" s="1127"/>
      <c r="AK26" s="1127"/>
      <c r="AL26" s="1127"/>
      <c r="AM26" s="1127"/>
      <c r="AN26" s="1127"/>
      <c r="AO26" s="1127"/>
      <c r="AP26" s="1127"/>
      <c r="AQ26" s="1127"/>
      <c r="AR26" s="1127"/>
      <c r="AS26" s="1127"/>
    </row>
    <row r="27" spans="1:46" ht="13.2" x14ac:dyDescent="0.2">
      <c r="A27" s="297"/>
      <c r="AS27" s="252"/>
      <c r="AT27" s="252"/>
    </row>
    <row r="28" spans="1:46" ht="16.2" x14ac:dyDescent="0.2">
      <c r="A28" s="253" t="s">
        <v>520</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ht="13.2" x14ac:dyDescent="0.2">
      <c r="A29" s="256"/>
      <c r="AK29" s="257" t="s">
        <v>521</v>
      </c>
      <c r="AL29" s="257"/>
      <c r="AM29" s="257"/>
      <c r="AN29" s="257"/>
      <c r="AS29" s="299"/>
    </row>
    <row r="30" spans="1:46" ht="13.5" customHeight="1" x14ac:dyDescent="0.2">
      <c r="A30" s="256"/>
      <c r="AK30" s="259"/>
      <c r="AL30" s="260"/>
      <c r="AM30" s="260"/>
      <c r="AN30" s="261"/>
      <c r="AO30" s="1128" t="s">
        <v>500</v>
      </c>
      <c r="AP30" s="262"/>
      <c r="AQ30" s="263" t="s">
        <v>501</v>
      </c>
      <c r="AR30" s="264"/>
    </row>
    <row r="31" spans="1:46" ht="13.2" x14ac:dyDescent="0.2">
      <c r="A31" s="256"/>
      <c r="AK31" s="265"/>
      <c r="AL31" s="266"/>
      <c r="AM31" s="266"/>
      <c r="AN31" s="267"/>
      <c r="AO31" s="1129"/>
      <c r="AP31" s="268" t="s">
        <v>502</v>
      </c>
      <c r="AQ31" s="269" t="s">
        <v>503</v>
      </c>
      <c r="AR31" s="270" t="s">
        <v>504</v>
      </c>
    </row>
    <row r="32" spans="1:46" ht="27" customHeight="1" x14ac:dyDescent="0.2">
      <c r="A32" s="256"/>
      <c r="AK32" s="1144" t="s">
        <v>522</v>
      </c>
      <c r="AL32" s="1145"/>
      <c r="AM32" s="1145"/>
      <c r="AN32" s="1146"/>
      <c r="AO32" s="300">
        <v>7200960</v>
      </c>
      <c r="AP32" s="300">
        <v>16731</v>
      </c>
      <c r="AQ32" s="301">
        <v>26067</v>
      </c>
      <c r="AR32" s="302">
        <v>-35.799999999999997</v>
      </c>
    </row>
    <row r="33" spans="1:46" ht="13.5" customHeight="1" x14ac:dyDescent="0.2">
      <c r="A33" s="256"/>
      <c r="AK33" s="1144" t="s">
        <v>523</v>
      </c>
      <c r="AL33" s="1145"/>
      <c r="AM33" s="1145"/>
      <c r="AN33" s="1146"/>
      <c r="AO33" s="300" t="s">
        <v>509</v>
      </c>
      <c r="AP33" s="300" t="s">
        <v>509</v>
      </c>
      <c r="AQ33" s="301">
        <v>0</v>
      </c>
      <c r="AR33" s="302" t="s">
        <v>509</v>
      </c>
    </row>
    <row r="34" spans="1:46" ht="27" customHeight="1" x14ac:dyDescent="0.2">
      <c r="A34" s="256"/>
      <c r="AK34" s="1144" t="s">
        <v>524</v>
      </c>
      <c r="AL34" s="1145"/>
      <c r="AM34" s="1145"/>
      <c r="AN34" s="1146"/>
      <c r="AO34" s="300" t="s">
        <v>509</v>
      </c>
      <c r="AP34" s="300" t="s">
        <v>509</v>
      </c>
      <c r="AQ34" s="301">
        <v>31</v>
      </c>
      <c r="AR34" s="302" t="s">
        <v>509</v>
      </c>
    </row>
    <row r="35" spans="1:46" ht="27" customHeight="1" x14ac:dyDescent="0.2">
      <c r="A35" s="256"/>
      <c r="AK35" s="1144" t="s">
        <v>525</v>
      </c>
      <c r="AL35" s="1145"/>
      <c r="AM35" s="1145"/>
      <c r="AN35" s="1146"/>
      <c r="AO35" s="300">
        <v>975307</v>
      </c>
      <c r="AP35" s="300">
        <v>2266</v>
      </c>
      <c r="AQ35" s="301">
        <v>5447</v>
      </c>
      <c r="AR35" s="302">
        <v>-58.4</v>
      </c>
    </row>
    <row r="36" spans="1:46" ht="27" customHeight="1" x14ac:dyDescent="0.2">
      <c r="A36" s="256"/>
      <c r="AK36" s="1144" t="s">
        <v>526</v>
      </c>
      <c r="AL36" s="1145"/>
      <c r="AM36" s="1145"/>
      <c r="AN36" s="1146"/>
      <c r="AO36" s="300">
        <v>2385</v>
      </c>
      <c r="AP36" s="300">
        <v>6</v>
      </c>
      <c r="AQ36" s="301">
        <v>447</v>
      </c>
      <c r="AR36" s="302">
        <v>-98.7</v>
      </c>
    </row>
    <row r="37" spans="1:46" ht="13.5" customHeight="1" x14ac:dyDescent="0.2">
      <c r="A37" s="256"/>
      <c r="AK37" s="1144" t="s">
        <v>527</v>
      </c>
      <c r="AL37" s="1145"/>
      <c r="AM37" s="1145"/>
      <c r="AN37" s="1146"/>
      <c r="AO37" s="300">
        <v>217457</v>
      </c>
      <c r="AP37" s="300">
        <v>505</v>
      </c>
      <c r="AQ37" s="301">
        <v>1408</v>
      </c>
      <c r="AR37" s="302">
        <v>-64.099999999999994</v>
      </c>
    </row>
    <row r="38" spans="1:46" ht="27" customHeight="1" x14ac:dyDescent="0.2">
      <c r="A38" s="256"/>
      <c r="AK38" s="1147" t="s">
        <v>528</v>
      </c>
      <c r="AL38" s="1148"/>
      <c r="AM38" s="1148"/>
      <c r="AN38" s="1149"/>
      <c r="AO38" s="303" t="s">
        <v>509</v>
      </c>
      <c r="AP38" s="303" t="s">
        <v>509</v>
      </c>
      <c r="AQ38" s="304">
        <v>0</v>
      </c>
      <c r="AR38" s="292" t="s">
        <v>509</v>
      </c>
      <c r="AS38" s="299"/>
    </row>
    <row r="39" spans="1:46" ht="13.2" x14ac:dyDescent="0.2">
      <c r="A39" s="256"/>
      <c r="AK39" s="1147" t="s">
        <v>529</v>
      </c>
      <c r="AL39" s="1148"/>
      <c r="AM39" s="1148"/>
      <c r="AN39" s="1149"/>
      <c r="AO39" s="300">
        <v>-1335930</v>
      </c>
      <c r="AP39" s="300">
        <v>-3104</v>
      </c>
      <c r="AQ39" s="301">
        <v>-7310</v>
      </c>
      <c r="AR39" s="302">
        <v>-57.5</v>
      </c>
      <c r="AS39" s="299"/>
    </row>
    <row r="40" spans="1:46" ht="27" customHeight="1" x14ac:dyDescent="0.2">
      <c r="A40" s="256"/>
      <c r="AK40" s="1144" t="s">
        <v>530</v>
      </c>
      <c r="AL40" s="1145"/>
      <c r="AM40" s="1145"/>
      <c r="AN40" s="1146"/>
      <c r="AO40" s="300">
        <v>-6221539</v>
      </c>
      <c r="AP40" s="300">
        <v>-14456</v>
      </c>
      <c r="AQ40" s="301">
        <v>-19218</v>
      </c>
      <c r="AR40" s="302">
        <v>-24.8</v>
      </c>
      <c r="AS40" s="299"/>
    </row>
    <row r="41" spans="1:46" ht="13.2" x14ac:dyDescent="0.2">
      <c r="A41" s="256"/>
      <c r="AK41" s="1150" t="s">
        <v>296</v>
      </c>
      <c r="AL41" s="1151"/>
      <c r="AM41" s="1151"/>
      <c r="AN41" s="1152"/>
      <c r="AO41" s="300">
        <v>838640</v>
      </c>
      <c r="AP41" s="300">
        <v>1949</v>
      </c>
      <c r="AQ41" s="301">
        <v>6873</v>
      </c>
      <c r="AR41" s="302">
        <v>-71.599999999999994</v>
      </c>
      <c r="AS41" s="299"/>
    </row>
    <row r="42" spans="1:46" ht="13.2" x14ac:dyDescent="0.2">
      <c r="A42" s="256"/>
      <c r="AK42" s="305" t="s">
        <v>531</v>
      </c>
      <c r="AQ42" s="277"/>
      <c r="AR42" s="277"/>
      <c r="AS42" s="299"/>
    </row>
    <row r="43" spans="1:46" ht="13.2" x14ac:dyDescent="0.2">
      <c r="A43" s="256"/>
      <c r="AP43" s="306"/>
      <c r="AQ43" s="277"/>
      <c r="AS43" s="299"/>
    </row>
    <row r="44" spans="1:46" ht="13.2" x14ac:dyDescent="0.2">
      <c r="A44" s="256"/>
      <c r="AQ44" s="277"/>
    </row>
    <row r="45" spans="1:46" ht="13.2" x14ac:dyDescent="0.2">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ht="13.2" x14ac:dyDescent="0.2">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2">
      <c r="A47" s="309" t="s">
        <v>532</v>
      </c>
    </row>
    <row r="48" spans="1:46" ht="13.2" x14ac:dyDescent="0.2">
      <c r="A48" s="256"/>
      <c r="AK48" s="310" t="s">
        <v>533</v>
      </c>
      <c r="AL48" s="310"/>
      <c r="AM48" s="310"/>
      <c r="AN48" s="310"/>
      <c r="AO48" s="310"/>
      <c r="AP48" s="310"/>
      <c r="AQ48" s="311"/>
      <c r="AR48" s="310"/>
    </row>
    <row r="49" spans="1:44" ht="13.5" customHeight="1" x14ac:dyDescent="0.2">
      <c r="A49" s="256"/>
      <c r="AK49" s="312"/>
      <c r="AL49" s="313"/>
      <c r="AM49" s="1139" t="s">
        <v>500</v>
      </c>
      <c r="AN49" s="1141" t="s">
        <v>534</v>
      </c>
      <c r="AO49" s="1142"/>
      <c r="AP49" s="1142"/>
      <c r="AQ49" s="1142"/>
      <c r="AR49" s="1143"/>
    </row>
    <row r="50" spans="1:44" ht="13.2" x14ac:dyDescent="0.2">
      <c r="A50" s="256"/>
      <c r="AK50" s="314"/>
      <c r="AL50" s="315"/>
      <c r="AM50" s="1140"/>
      <c r="AN50" s="316" t="s">
        <v>535</v>
      </c>
      <c r="AO50" s="317" t="s">
        <v>536</v>
      </c>
      <c r="AP50" s="318" t="s">
        <v>537</v>
      </c>
      <c r="AQ50" s="319" t="s">
        <v>538</v>
      </c>
      <c r="AR50" s="320" t="s">
        <v>539</v>
      </c>
    </row>
    <row r="51" spans="1:44" ht="13.2" x14ac:dyDescent="0.2">
      <c r="A51" s="256"/>
      <c r="AK51" s="312" t="s">
        <v>540</v>
      </c>
      <c r="AL51" s="313"/>
      <c r="AM51" s="321">
        <v>12529169</v>
      </c>
      <c r="AN51" s="322">
        <v>29223</v>
      </c>
      <c r="AO51" s="323">
        <v>39</v>
      </c>
      <c r="AP51" s="324">
        <v>41080</v>
      </c>
      <c r="AQ51" s="325">
        <v>3</v>
      </c>
      <c r="AR51" s="326">
        <v>36</v>
      </c>
    </row>
    <row r="52" spans="1:44" ht="13.2" x14ac:dyDescent="0.2">
      <c r="A52" s="256"/>
      <c r="AK52" s="327"/>
      <c r="AL52" s="328" t="s">
        <v>541</v>
      </c>
      <c r="AM52" s="329">
        <v>7182692</v>
      </c>
      <c r="AN52" s="330">
        <v>16753</v>
      </c>
      <c r="AO52" s="331">
        <v>7.8</v>
      </c>
      <c r="AP52" s="332">
        <v>27265</v>
      </c>
      <c r="AQ52" s="333">
        <v>4.2</v>
      </c>
      <c r="AR52" s="334">
        <v>3.6</v>
      </c>
    </row>
    <row r="53" spans="1:44" ht="13.2" x14ac:dyDescent="0.2">
      <c r="A53" s="256"/>
      <c r="AK53" s="312" t="s">
        <v>542</v>
      </c>
      <c r="AL53" s="313"/>
      <c r="AM53" s="321">
        <v>15262199</v>
      </c>
      <c r="AN53" s="322">
        <v>35602</v>
      </c>
      <c r="AO53" s="323">
        <v>21.8</v>
      </c>
      <c r="AP53" s="324">
        <v>33173</v>
      </c>
      <c r="AQ53" s="325">
        <v>-19.2</v>
      </c>
      <c r="AR53" s="326">
        <v>41</v>
      </c>
    </row>
    <row r="54" spans="1:44" ht="13.2" x14ac:dyDescent="0.2">
      <c r="A54" s="256"/>
      <c r="AK54" s="327"/>
      <c r="AL54" s="328" t="s">
        <v>541</v>
      </c>
      <c r="AM54" s="329">
        <v>9491918</v>
      </c>
      <c r="AN54" s="330">
        <v>22142</v>
      </c>
      <c r="AO54" s="331">
        <v>32.200000000000003</v>
      </c>
      <c r="AP54" s="332">
        <v>20353</v>
      </c>
      <c r="AQ54" s="333">
        <v>-25.4</v>
      </c>
      <c r="AR54" s="334">
        <v>57.6</v>
      </c>
    </row>
    <row r="55" spans="1:44" ht="13.2" x14ac:dyDescent="0.2">
      <c r="A55" s="256"/>
      <c r="AK55" s="312" t="s">
        <v>543</v>
      </c>
      <c r="AL55" s="313"/>
      <c r="AM55" s="321">
        <v>16133435</v>
      </c>
      <c r="AN55" s="322">
        <v>37623</v>
      </c>
      <c r="AO55" s="323">
        <v>5.7</v>
      </c>
      <c r="AP55" s="324">
        <v>37644</v>
      </c>
      <c r="AQ55" s="325">
        <v>13.5</v>
      </c>
      <c r="AR55" s="326">
        <v>-7.8</v>
      </c>
    </row>
    <row r="56" spans="1:44" ht="13.2" x14ac:dyDescent="0.2">
      <c r="A56" s="256"/>
      <c r="AK56" s="327"/>
      <c r="AL56" s="328" t="s">
        <v>541</v>
      </c>
      <c r="AM56" s="329">
        <v>11517485</v>
      </c>
      <c r="AN56" s="330">
        <v>26858</v>
      </c>
      <c r="AO56" s="331">
        <v>21.3</v>
      </c>
      <c r="AP56" s="332">
        <v>24939</v>
      </c>
      <c r="AQ56" s="333">
        <v>22.5</v>
      </c>
      <c r="AR56" s="334">
        <v>-1.2</v>
      </c>
    </row>
    <row r="57" spans="1:44" ht="13.2" x14ac:dyDescent="0.2">
      <c r="A57" s="256"/>
      <c r="AK57" s="312" t="s">
        <v>544</v>
      </c>
      <c r="AL57" s="313"/>
      <c r="AM57" s="321">
        <v>23783915</v>
      </c>
      <c r="AN57" s="322">
        <v>55421</v>
      </c>
      <c r="AO57" s="323">
        <v>47.3</v>
      </c>
      <c r="AP57" s="324">
        <v>39221</v>
      </c>
      <c r="AQ57" s="325">
        <v>4.2</v>
      </c>
      <c r="AR57" s="326">
        <v>43.1</v>
      </c>
    </row>
    <row r="58" spans="1:44" ht="13.2" x14ac:dyDescent="0.2">
      <c r="A58" s="256"/>
      <c r="AK58" s="327"/>
      <c r="AL58" s="328" t="s">
        <v>541</v>
      </c>
      <c r="AM58" s="329">
        <v>12428763</v>
      </c>
      <c r="AN58" s="330">
        <v>28961</v>
      </c>
      <c r="AO58" s="331">
        <v>7.8</v>
      </c>
      <c r="AP58" s="332">
        <v>24821</v>
      </c>
      <c r="AQ58" s="333">
        <v>-0.5</v>
      </c>
      <c r="AR58" s="334">
        <v>8.3000000000000007</v>
      </c>
    </row>
    <row r="59" spans="1:44" ht="13.2" x14ac:dyDescent="0.2">
      <c r="A59" s="256"/>
      <c r="AK59" s="312" t="s">
        <v>545</v>
      </c>
      <c r="AL59" s="313"/>
      <c r="AM59" s="321">
        <v>31348668</v>
      </c>
      <c r="AN59" s="322">
        <v>72839</v>
      </c>
      <c r="AO59" s="323">
        <v>31.4</v>
      </c>
      <c r="AP59" s="324">
        <v>38566</v>
      </c>
      <c r="AQ59" s="325">
        <v>-1.7</v>
      </c>
      <c r="AR59" s="326">
        <v>33.1</v>
      </c>
    </row>
    <row r="60" spans="1:44" ht="13.2" x14ac:dyDescent="0.2">
      <c r="A60" s="256"/>
      <c r="AK60" s="327"/>
      <c r="AL60" s="328" t="s">
        <v>541</v>
      </c>
      <c r="AM60" s="329">
        <v>16244202</v>
      </c>
      <c r="AN60" s="330">
        <v>37743</v>
      </c>
      <c r="AO60" s="331">
        <v>30.3</v>
      </c>
      <c r="AP60" s="332">
        <v>24059</v>
      </c>
      <c r="AQ60" s="333">
        <v>-3.1</v>
      </c>
      <c r="AR60" s="334">
        <v>33.4</v>
      </c>
    </row>
    <row r="61" spans="1:44" ht="13.2" x14ac:dyDescent="0.2">
      <c r="A61" s="256"/>
      <c r="AK61" s="312" t="s">
        <v>546</v>
      </c>
      <c r="AL61" s="335"/>
      <c r="AM61" s="321">
        <v>19811477</v>
      </c>
      <c r="AN61" s="322">
        <v>46142</v>
      </c>
      <c r="AO61" s="323">
        <v>29</v>
      </c>
      <c r="AP61" s="324">
        <v>37937</v>
      </c>
      <c r="AQ61" s="336">
        <v>0</v>
      </c>
      <c r="AR61" s="326">
        <v>29</v>
      </c>
    </row>
    <row r="62" spans="1:44" ht="13.2" x14ac:dyDescent="0.2">
      <c r="A62" s="256"/>
      <c r="AK62" s="327"/>
      <c r="AL62" s="328" t="s">
        <v>541</v>
      </c>
      <c r="AM62" s="329">
        <v>11373012</v>
      </c>
      <c r="AN62" s="330">
        <v>26491</v>
      </c>
      <c r="AO62" s="331">
        <v>19.899999999999999</v>
      </c>
      <c r="AP62" s="332">
        <v>24287</v>
      </c>
      <c r="AQ62" s="333">
        <v>-0.5</v>
      </c>
      <c r="AR62" s="334">
        <v>20.399999999999999</v>
      </c>
    </row>
    <row r="63" spans="1:44" ht="13.2" x14ac:dyDescent="0.2">
      <c r="A63" s="256"/>
    </row>
    <row r="64" spans="1:44" ht="13.2" x14ac:dyDescent="0.2">
      <c r="A64" s="256"/>
    </row>
    <row r="65" spans="1:46" ht="13.2" x14ac:dyDescent="0.2">
      <c r="A65" s="256"/>
    </row>
    <row r="66" spans="1:46" ht="13.2" x14ac:dyDescent="0.2">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2">
      <c r="AS67" s="252"/>
      <c r="AT67" s="252"/>
    </row>
    <row r="70" spans="1:46" ht="13.2" hidden="1" x14ac:dyDescent="0.2"/>
    <row r="71" spans="1:46" ht="13.2" hidden="1" x14ac:dyDescent="0.2"/>
    <row r="72" spans="1:46" ht="13.2" hidden="1" x14ac:dyDescent="0.2"/>
    <row r="73" spans="1:46" ht="13.2" hidden="1" x14ac:dyDescent="0.2"/>
  </sheetData>
  <sheetProtection algorithmName="SHA-512" hashValue="Q+ozK70RL4NjB6P3AA9zv0i50ygUmvwB7uPSR4zSDfYkqeNuasbH+aCK4YoA8N7yi/CvMPxIf90Txid8YT3QXQ==" saltValue="NIl0rr1dJw7xl6F4IiUDr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548</v>
      </c>
    </row>
    <row r="121" spans="125:125" ht="13.5" hidden="1" customHeight="1" x14ac:dyDescent="0.2">
      <c r="DU121" s="250"/>
    </row>
  </sheetData>
  <sheetProtection algorithmName="SHA-512" hashValue="MMjqsa5WamH0M19ElK3Y8mDlElYnujFwBwrhlwIyrHF8GZRERO3sgsez8dUYLD7yqyNxVFjDM/Rmj4fmo99GSw==" saltValue="W+WHWmqW7NWQK3DGd9VI2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549</v>
      </c>
    </row>
  </sheetData>
  <sheetProtection algorithmName="SHA-512" hashValue="78oH2rBBofqxqk56qh2McA/FQdCxj9x1umLpQJYUlrt3TUmhfDnNuL/kEQn4guArUr/gsfrHTduhz/cG+Y5zLA==" saltValue="Q2/vhhoOR158ARQ1IVOSe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2">
      <c r="B47" s="10"/>
      <c r="C47" s="1153" t="s">
        <v>3</v>
      </c>
      <c r="D47" s="1153"/>
      <c r="E47" s="1154"/>
      <c r="F47" s="11">
        <v>12.34</v>
      </c>
      <c r="G47" s="12">
        <v>11.99</v>
      </c>
      <c r="H47" s="12">
        <v>9.9600000000000009</v>
      </c>
      <c r="I47" s="12">
        <v>11.17</v>
      </c>
      <c r="J47" s="13">
        <v>11.11</v>
      </c>
    </row>
    <row r="48" spans="2:10" ht="57.75" customHeight="1" x14ac:dyDescent="0.2">
      <c r="B48" s="14"/>
      <c r="C48" s="1155" t="s">
        <v>4</v>
      </c>
      <c r="D48" s="1155"/>
      <c r="E48" s="1156"/>
      <c r="F48" s="15">
        <v>5.86</v>
      </c>
      <c r="G48" s="16">
        <v>3.02</v>
      </c>
      <c r="H48" s="16">
        <v>5.69</v>
      </c>
      <c r="I48" s="16">
        <v>5.14</v>
      </c>
      <c r="J48" s="17">
        <v>9.74</v>
      </c>
    </row>
    <row r="49" spans="2:10" ht="57.75" customHeight="1" thickBot="1" x14ac:dyDescent="0.25">
      <c r="B49" s="18"/>
      <c r="C49" s="1157" t="s">
        <v>5</v>
      </c>
      <c r="D49" s="1157"/>
      <c r="E49" s="1158"/>
      <c r="F49" s="19">
        <v>3.08</v>
      </c>
      <c r="G49" s="20" t="s">
        <v>555</v>
      </c>
      <c r="H49" s="20">
        <v>0.56999999999999995</v>
      </c>
      <c r="I49" s="20">
        <v>1.1200000000000001</v>
      </c>
      <c r="J49" s="21">
        <v>5.0999999999999996</v>
      </c>
    </row>
    <row r="50" spans="2:10" ht="13.2" x14ac:dyDescent="0.2"/>
  </sheetData>
  <sheetProtection algorithmName="SHA-512" hashValue="NHTiXiwASo29WEPX160cCiMxxSdx360SAubWAgWyQiyflnD2+n4n5eyTxKuVQbvgEEXyhicJm+QVT4CXIl+GTg==" saltValue="K8KqMIhYIdXxAUegDDxN/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2023-03-22T06:03:41Z</cp:lastPrinted>
  <dcterms:created xsi:type="dcterms:W3CDTF">2023-02-20T04:47:16Z</dcterms:created>
  <dcterms:modified xsi:type="dcterms:W3CDTF">2023-10-24T01:15:16Z</dcterms:modified>
  <cp:category/>
</cp:coreProperties>
</file>