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5_完成版\"/>
    </mc:Choice>
  </mc:AlternateContent>
  <bookViews>
    <workbookView xWindow="0" yWindow="0" windowWidth="23040" windowHeight="85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U88" i="12" l="1"/>
  <c r="AP88" i="12"/>
  <c r="AP63" i="12"/>
  <c r="AP32" i="12"/>
  <c r="AK32" i="12"/>
  <c r="AA32" i="12"/>
  <c r="V32" i="12"/>
  <c r="Q32" i="12"/>
  <c r="AP31" i="12"/>
  <c r="AK31" i="12"/>
  <c r="AA31" i="12"/>
  <c r="V31" i="12"/>
  <c r="Q31" i="12"/>
  <c r="AK30" i="12" l="1"/>
  <c r="AK28" i="12"/>
  <c r="AA30" i="12"/>
  <c r="V30" i="12"/>
  <c r="Q30" i="12"/>
  <c r="AA29" i="12"/>
  <c r="V29" i="12"/>
  <c r="Q29" i="12"/>
  <c r="AA28" i="12"/>
  <c r="AA23" i="12"/>
  <c r="V23" i="12"/>
  <c r="Q23" i="12"/>
  <c r="V28" i="12" l="1"/>
  <c r="Q28" i="12"/>
  <c r="AP7" i="12"/>
  <c r="AA8" i="12"/>
  <c r="V8" i="12"/>
  <c r="Q8" i="12"/>
  <c r="AA7" i="12"/>
  <c r="V7" i="12"/>
  <c r="Q7"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C36" i="10"/>
  <c r="BE35" i="10"/>
  <c r="CO34" i="10"/>
  <c r="CO35" i="10" s="1"/>
  <c r="CO36" i="10" s="1"/>
  <c r="CO37" i="10" s="1"/>
  <c r="CO38" i="10" s="1"/>
  <c r="CO39" i="10" s="1"/>
  <c r="CO40" i="10" s="1"/>
  <c r="CO41" i="10" s="1"/>
  <c r="CO42" i="10" s="1"/>
  <c r="CO43" i="10" s="1"/>
  <c r="BW34" i="10"/>
  <c r="BW35"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<sst xmlns="http://schemas.openxmlformats.org/spreadsheetml/2006/main" count="1175" uniqueCount="610">
  <si>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</si>
  <si>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</si>
  <si>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</si>
  <si>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</si>
  <si>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</si>
  <si>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</si>
  <si>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</si>
  <si>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</si>
  <si>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</si>
  <si>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</si>
  <si>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</si>
  <si>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</si>
  <si>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</si>
  <si>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</si>
  <si>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</si>
  <si>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</si>
  <si>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</si>
  <si>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</si>
  <si>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</si>
  <si>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</si>
  <si>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</si>
  <si>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</si>
  <si>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</si>
  <si>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</si>
  <si>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</si>
  <si>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</si>
  <si>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</si>
  <si>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</si>
  <si>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</si>
  <si>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</si>
  <si>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</si>
  <si>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</si>
  <si>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</si>
  <si>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</si>
  <si>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</si>
  <si>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</si>
  <si>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</si>
  <si>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</si>
  <si>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</si>
  <si>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</si>
  <si>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</si>
  <si>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</si>
  <si>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</si>
  <si>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</si>
  <si>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</si>
  <si>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</si>
  <si>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</si>
  <si>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</si>
  <si>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</si>
  <si>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</si>
  <si>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</si>
  <si>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</si>
  <si>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</si>
  <si>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</si>
  <si>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</si>
  <si>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</si>
  <si>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</si>
  <si>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</si>
  <si>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</si>
  <si>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</si>
  <si>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</si>
  <si>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</si>
  <si>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</si>
  <si>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</si>
  <si>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</si>
  <si>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</si>
  <si>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</si>
  <si>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</si>
  <si>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</si>
  <si>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</si>
  <si>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</si>
  <si>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</si>
  <si>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</si>
  <si>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</si>
  <si>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</si>
  <si>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</si>
  <si>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</si>
  <si>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</si>
  <si>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</si>
  <si>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</si>
  <si>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</si>
  <si>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</si>
  <si>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</si>
  <si>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</si>
  <si>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</si>
  <si>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</si>
  <si>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</si>
  <si>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</si>
  <si>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</si>
  <si>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</si>
  <si>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</si>
  <si>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</si>
  <si>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</si>
  <si>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</si>
  <si>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</si>
  <si>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</si>
  <si>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</si>
  <si>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</si>
  <si>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</si>
  <si>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</si>
  <si>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</si>
  <si>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</si>
  <si>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</si>
  <si>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</si>
  <si>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</si>
  <si>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</si>
  <si>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</si>
  <si>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</si>
  <si>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</si>
  <si>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</si>
  <si>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</si>
  <si>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</si>
  <si>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</si>
  <si>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</si>
  <si>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</si>
  <si>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</si>
  <si>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</si>
  <si>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</si>
  <si>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</si>
  <si>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</si>
  <si>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</si>
  <si>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</si>
  <si>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</si>
  <si>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</si>
  <si>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</si>
  <si>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</si>
  <si>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</si>
  <si>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</si>
  <si>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</si>
  <si>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</si>
  <si>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</si>
  <si>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</si>
  <si>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</si>
  <si>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</si>
  <si>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</si>
  <si>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</si>
  <si>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</si>
  <si>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</si>
  <si>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</si>
  <si>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</si>
  <si>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</si>
  <si>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</si>
  <si>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</si>
  <si>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</si>
  <si>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</si>
  <si>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</si>
  <si>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</si>
  <si>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</si>
  <si>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</si>
  <si>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</si>
  <si>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</si>
  <si>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</si>
  <si>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</si>
  <si>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</si>
  <si>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</si>
  <si>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</si>
  <si>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</si>
  <si>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</si>
  <si>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</si>
  <si>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</si>
  <si>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</si>
  <si>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</si>
  <si>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</si>
  <si>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</si>
  <si>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</si>
  <si>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</si>
  <si>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</si>
  <si>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</si>
  <si>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</si>
  <si>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</si>
  <si>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</si>
  <si>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</si>
  <si>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</si>
  <si>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</si>
  <si>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</si>
  <si>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</si>
  <si>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</si>
  <si>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</si>
  <si>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</si>
  <si>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</si>
  <si>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</si>
  <si>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</si>
  <si>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</si>
  <si>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</si>
  <si>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</si>
  <si>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</si>
  <si>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</si>
  <si>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</si>
  <si>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</si>
  <si>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</si>
  <si>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</si>
  <si>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</si>
  <si>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</si>
  <si>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</si>
  <si>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</si>
  <si>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</si>
  <si>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</si>
  <si>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</si>
  <si>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</si>
  <si>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</si>
  <si>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</si>
  <si>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</si>
  <si>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</si>
  <si>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</si>
  <si>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</si>
  <si>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</si>
  <si>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</si>
  <si>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</si>
  <si>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</si>
  <si>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</si>
  <si>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</si>
  <si>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</si>
  <si>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</si>
  <si>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</si>
  <si>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</si>
  <si>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</si>
  <si>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</si>
  <si>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</si>
  <si>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</si>
  <si>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</si>
  <si>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</si>
  <si>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</si>
  <si>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</si>
  <si>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</si>
  <si>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</si>
  <si>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</si>
  <si>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</si>
  <si>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</si>
  <si>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</si>
  <si>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</si>
  <si>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</si>
  <si>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</si>
  <si>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</si>
  <si>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</si>
  <si>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</si>
  <si>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</si>
  <si>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</si>
  <si>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</si>
  <si>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</si>
  <si>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</si>
  <si>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</si>
  <si>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</si>
  <si>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</si>
  <si>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</si>
  <si>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</si>
  <si>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</si>
  <si>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</si>
  <si>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</si>
  <si>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</si>
  <si>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</si>
  <si>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</si>
  <si>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</si>
  <si>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</si>
  <si>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</si>
  <si>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</si>
  <si>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</si>
  <si>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</si>
  <si>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</si>
  <si>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</si>
  <si>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</si>
  <si>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</si>
  <si>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</si>
  <si>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</si>
  <si>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</si>
  <si>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</si>
  <si>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</si>
  <si>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</si>
  <si>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</si>
  <si>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</si>
  <si>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</si>
  <si>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</si>
  <si>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</si>
  <si>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</si>
  <si>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</si>
  <si>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</si>
  <si>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</si>
  <si>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</si>
  <si>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</si>
  <si>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</si>
  <si>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</si>
  <si>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</si>
  <si>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</si>
  <si>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</si>
  <si>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</si>
  <si>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</si>
  <si>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</si>
  <si>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</si>
  <si>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</si>
  <si>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</si>
  <si>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</si>
  <si>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</si>
  <si>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</si>
  <si>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</si>
  <si>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</si>
  <si>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</si>
  <si>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</si>
  <si>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</si>
  <si>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</si>
  <si>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</si>
  <si>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</si>
  <si>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</si>
  <si>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</si>
  <si>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</si>
  <si>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</si>
  <si>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</si>
  <si>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</si>
  <si>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</si>
  <si>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</si>
  <si>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</si>
  <si>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</si>
  <si>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</si>
  <si>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</si>
  <si>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</si>
  <si>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</si>
  <si>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</si>
  <si>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</si>
  <si>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</si>
  <si>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</si>
  <si>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</si>
  <si>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</si>
  <si>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</si>
  <si>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</si>
  <si>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</si>
  <si>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</si>
  <si>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</si>
  <si>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</si>
  <si>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</si>
  <si>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</si>
  <si>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</si>
  <si>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</si>
  <si>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</si>
  <si>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</si>
  <si>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</si>
  <si>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</si>
  <si>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</si>
  <si>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</si>
  <si>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</si>
  <si>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</si>
  <si>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</si>
  <si>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</si>
  <si>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</si>
  <si>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</si>
  <si>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</si>
  <si>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</si>
  <si>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</si>
  <si>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</si>
  <si>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</si>
  <si>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</si>
  <si>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</si>
  <si>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</si>
  <si>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</si>
  <si>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</si>
  <si>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</si>
  <si>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</si>
  <si>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</si>
  <si>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</si>
  <si>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</si>
  <si>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</si>
  <si>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</si>
  <si>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</si>
  <si>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</si>
  <si>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</si>
  <si>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</si>
  <si>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</si>
  <si>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</si>
  <si>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</si>
  <si>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</si>
  <si>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</si>
  <si>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</si>
  <si>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</si>
  <si>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</si>
  <si>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</si>
  <si>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</si>
  <si>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</si>
  <si>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</si>
  <si>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</si>
  <si>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</si>
  <si>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</si>
  <si>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</si>
  <si>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</si>
  <si>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</si>
  <si>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</si>
  <si>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</si>
  <si>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</si>
  <si>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</si>
  <si>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</si>
  <si>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</si>
  <si>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鶴川駅南土地区画整理事業会計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</si>
  <si>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</si>
  <si>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</si>
  <si>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</si>
  <si>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</si>
  <si>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</si>
  <si>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</si>
  <si>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</si>
  <si>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</si>
  <si>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</si>
  <si>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</si>
  <si>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</si>
  <si>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</si>
  <si>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</si>
  <si>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</si>
  <si>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</si>
  <si>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</si>
  <si>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</si>
  <si>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</si>
  <si>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</si>
  <si>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</si>
  <si>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</si>
  <si>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</si>
  <si>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</si>
  <si>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</si>
  <si>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</si>
  <si>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</si>
  <si>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</si>
  <si>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</si>
  <si>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</si>
  <si>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</si>
  <si>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</si>
  <si>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</si>
  <si>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</si>
  <si>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</si>
  <si>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</si>
  <si>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</si>
  <si>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</si>
  <si>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</si>
  <si>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</si>
  <si>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</si>
  <si>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</si>
  <si>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</si>
  <si>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</si>
  <si>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</si>
  <si>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</si>
  <si>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</si>
  <si>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</si>
  <si>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</si>
  <si>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</si>
  <si>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</si>
  <si>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</si>
  <si>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</si>
  <si>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</si>
  <si>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</si>
  <si>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</si>
  <si>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</si>
  <si>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</si>
  <si>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</si>
  <si>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</si>
  <si>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</si>
  <si>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</si>
  <si>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</si>
  <si>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</si>
  <si>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</si>
  <si>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</si>
  <si>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</si>
  <si>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</si>
  <si>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</si>
  <si>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</si>
  <si>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</si>
  <si>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</si>
  <si>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</si>
  <si>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</si>
  <si>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</si>
  <si>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</si>
  <si>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</si>
  <si>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</si>
  <si>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</si>
  <si>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</si>
  <si>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</si>
  <si>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</si>
  <si>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</si>
  <si>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</si>
  <si>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</si>
  <si>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</si>
  <si>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</si>
  <si>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</si>
  <si>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</si>
  <si>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</si>
  <si>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</si>
  <si>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</si>
  <si>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</si>
  <si>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</si>
  <si>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</si>
  <si>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</si>
  <si>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</si>
  <si>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</si>
  <si>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</si>
  <si>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</si>
  <si>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</si>
  <si>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</si>
  <si>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</si>
  <si>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</si>
  <si>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</si>
  <si>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</si>
  <si>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</si>
  <si>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</si>
  <si>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</si>
  <si>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</si>
  <si>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</si>
  <si>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</si>
  <si>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</si>
  <si>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</si>
  <si>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</si>
  <si>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</si>
  <si>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</si>
  <si>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</si>
  <si>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</si>
  <si>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</si>
  <si>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</si>
  <si>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</si>
  <si>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</si>
  <si>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</si>
  <si>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</si>
  <si>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</si>
  <si>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</si>
  <si>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</si>
  <si>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</si>
  <si>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</si>
  <si>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</si>
  <si>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</si>
  <si>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</si>
  <si>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</si>
  <si>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</si>
  <si>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</si>
  <si>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</si>
  <si>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</si>
  <si>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</si>
  <si>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</si>
  <si>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</si>
  <si>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</si>
  <si>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</si>
  <si>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</si>
  <si>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</si>
  <si>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</si>
  <si>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</si>
  <si>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</si>
  <si>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</si>
  <si>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</si>
  <si>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</si>
  <si>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</si>
  <si>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</si>
  <si>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</si>
  <si>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</si>
  <si>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</si>
  <si>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</si>
  <si>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</si>
  <si>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</si>
  <si>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</si>
  <si>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</si>
  <si>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</si>
  <si>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</si>
  <si>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</si>
  <si>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</si>
  <si>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</si>
  <si>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</si>
  <si>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</si>
  <si>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3.01</t>
  </si>
  <si>
    <t>一般会計</t>
  </si>
  <si>
    <t>町田市病院事業会計</t>
  </si>
  <si>
    <t>町田市下水道事業会計</t>
  </si>
  <si>
    <t>町田市介護保険事業会計</t>
  </si>
  <si>
    <t>町田市国民健康保険事業会計</t>
  </si>
  <si>
    <t>町田市後期高齢者医療事業会計</t>
  </si>
  <si>
    <t>鶴川駅南土地区画整理事業会計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</si>
  <si>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</si>
  <si>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</si>
  <si>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</si>
  <si>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</si>
  <si>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</si>
  <si>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</si>
  <si>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</si>
  <si>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</si>
  <si>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</si>
  <si>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</si>
  <si>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</si>
  <si>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</si>
  <si>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</si>
  <si>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3">
      <t>ミナミタマ</t>
    </rPh>
    <rPh sb="3" eb="5">
      <t>サイジョウ</t>
    </rPh>
    <rPh sb="5" eb="7">
      <t>クミアイ</t>
    </rPh>
    <phoneticPr fontId="2"/>
  </si>
  <si>
    <t>東京市町村総合事務組合（一般会計）</t>
    <rPh sb="0" eb="11">
      <t>トウキョウシチョウソンソウゴウジムクミアイ</t>
    </rPh>
    <rPh sb="12" eb="16">
      <t>イッパンカイケイ</t>
    </rPh>
    <phoneticPr fontId="2"/>
  </si>
  <si>
    <t>東京市町村総合事務組合（交通災害共済事業特別会計）</t>
    <rPh sb="0" eb="11">
      <t>トウキョウシチョウソンソウゴウジムクミアイ</t>
    </rPh>
    <rPh sb="12" eb="16">
      <t>コウツウサイガイ</t>
    </rPh>
    <rPh sb="16" eb="20">
      <t>キョウサイジギョウ</t>
    </rPh>
    <rPh sb="20" eb="24">
      <t>トクベツカイケイ</t>
    </rPh>
    <phoneticPr fontId="2"/>
  </si>
  <si>
    <t>東京都十一市競輪事業組合</t>
    <rPh sb="0" eb="3">
      <t>トウキョウト</t>
    </rPh>
    <rPh sb="3" eb="6">
      <t>ジュウイチシ</t>
    </rPh>
    <rPh sb="6" eb="12">
      <t>ケイリンジギョウクミアイ</t>
    </rPh>
    <phoneticPr fontId="2"/>
  </si>
  <si>
    <t>東京都六市競艇事業組合</t>
    <rPh sb="0" eb="11">
      <t>トウキョウトロクシキョウテイジギョウクミアイ</t>
    </rPh>
    <phoneticPr fontId="2"/>
  </si>
  <si>
    <t>町田市公共施設整備基金</t>
    <rPh sb="0" eb="3">
      <t>マチダシ</t>
    </rPh>
    <rPh sb="3" eb="11">
      <t>コウキョウシセツセイビキキン</t>
    </rPh>
    <phoneticPr fontId="5"/>
  </si>
  <si>
    <t>町田市職員退職手当基金</t>
    <rPh sb="0" eb="3">
      <t>マチダシ</t>
    </rPh>
    <rPh sb="3" eb="9">
      <t>ショクインタイショクテアテ</t>
    </rPh>
    <rPh sb="9" eb="11">
      <t>キキン</t>
    </rPh>
    <phoneticPr fontId="5"/>
  </si>
  <si>
    <t>町田市廃棄物減量再資源化等推進整備基金</t>
    <rPh sb="0" eb="3">
      <t>マチダシ</t>
    </rPh>
    <rPh sb="3" eb="6">
      <t>ハイキブツ</t>
    </rPh>
    <rPh sb="6" eb="8">
      <t>ゲンリョウ</t>
    </rPh>
    <rPh sb="8" eb="12">
      <t>サイシゲンカ</t>
    </rPh>
    <rPh sb="12" eb="13">
      <t>トウ</t>
    </rPh>
    <rPh sb="13" eb="15">
      <t>スイシン</t>
    </rPh>
    <rPh sb="15" eb="19">
      <t>セイビキキン</t>
    </rPh>
    <phoneticPr fontId="5"/>
  </si>
  <si>
    <t>町田市緑地保全基金</t>
    <rPh sb="0" eb="2">
      <t>マチダ</t>
    </rPh>
    <rPh sb="2" eb="3">
      <t>シ</t>
    </rPh>
    <rPh sb="3" eb="9">
      <t>リョクチホゼンキキン</t>
    </rPh>
    <phoneticPr fontId="5"/>
  </si>
  <si>
    <t>町田市土地開発公社</t>
    <phoneticPr fontId="2"/>
  </si>
  <si>
    <t>町田まちづくり公社</t>
    <phoneticPr fontId="2"/>
  </si>
  <si>
    <t>町田市勤労者福祉サービスセンター</t>
    <phoneticPr fontId="2"/>
  </si>
  <si>
    <t>エルム・スリー管理</t>
    <phoneticPr fontId="2"/>
  </si>
  <si>
    <t>町田センタービル</t>
    <phoneticPr fontId="2"/>
  </si>
  <si>
    <t>町田市文化・国際交流財団</t>
    <phoneticPr fontId="2"/>
  </si>
  <si>
    <t>町田市観光コンベンション協会</t>
    <phoneticPr fontId="2"/>
  </si>
  <si>
    <t>まちだエコライフ推進公社</t>
    <phoneticPr fontId="2"/>
  </si>
  <si>
    <t>町田新産業創造センター</t>
    <phoneticPr fontId="2"/>
  </si>
  <si>
    <t>町田市地域活動サポートオフィス</t>
    <phoneticPr fontId="2"/>
  </si>
  <si>
    <t>みなみまちだをみんなのまちへ</t>
    <phoneticPr fontId="2"/>
  </si>
  <si>
    <t>※8：職員の状況については、令和3年地方公務員給与実態調査に基づいている。</t>
    <phoneticPr fontId="2"/>
  </si>
  <si>
    <t>〇</t>
    <phoneticPr fontId="2"/>
  </si>
  <si>
    <t>町田市多摩都市モノレール基金</t>
    <rPh sb="0" eb="3">
      <t>マチダシ</t>
    </rPh>
    <rPh sb="3" eb="5">
      <t>タマ</t>
    </rPh>
    <rPh sb="5" eb="7">
      <t>トシ</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</si>
  <si>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</si>
  <si>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</si>
  <si>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令和3年度の将来負担比率は、将来負担額1,243億円に対し、控除される充当可能財源等が1,359億円となり、差引の結果将来負担比率は生じていない。
令和3年度の有形固定資産減価償却率は45.0%である。令和2年度は令和元年度と比べ0.6ポイント減少し、令和3年度も令和2年度と比較して8.8ポイント減少している。令和3年度については町田市バイオエネルギーセンターが完成したことによって、有形固定資産減価償却率が減少した。</t>
    <rPh sb="41" eb="42">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</si>
  <si>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</si>
  <si>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</si>
  <si>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</si>
  <si>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</si>
  <si>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</si>
  <si>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</si>
  <si>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令和3年度の将来負担比率は、将来負担額1,243億円に対し、控除される充当可能財源等が1,359億円となり、差引の結果将来負担比率は生じていない。
令和3年度の実質公債費比率は0.9%であり、令和2年度と比べ0.4ポイント増加した。上昇した主な要因としては、令和2年度からの学校教育施設等整備事業（6.8億円）やごみ処理施設整備事業（9.2億円）の償還開始により、平成30年度と比較して令和2年度及び令和3年度の元利償還金が増加している。このため、令和2年度及び令和3年度の単年度を平均に含む令和3年度決算の値（令和元年度～令和3年度の三カ年平均）の方が、令和2年度決算の値（平成30年度～令和2年度の三カ年平均）と比べ、増加した。</t>
    <rPh sb="41" eb="42">
      <t>ナド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</si>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</sst>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right" vertical="center" shrinkToFit="1"/>
      <protection locked="0"/>
    </xf>
    <xf numFmtId="0" fontId="34" fillId="0" borderId="99" xfId="15" applyFont="1" applyBorder="1" applyAlignment="1" applyProtection="1">
      <alignment horizontal="right" vertical="center" shrinkToFit="1"/>
      <protection locked="0"/>
    </xf>
    <xf numFmtId="0" fontId="34" fillId="0" borderId="110" xfId="15"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right" vertical="center" shrinkToFit="1"/>
      <protection locked="0"/>
    </xf>
    <xf numFmtId="0" fontId="34" fillId="0" borderId="113" xfId="15" applyFont="1" applyBorder="1" applyAlignment="1" applyProtection="1">
      <alignment horizontal="right" vertical="center" shrinkToFit="1"/>
      <protection locked="0"/>
    </xf>
    <xf numFmtId="0" fontId="34" fillId="0" borderId="119" xfId="15"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7CBA-4E2E-84C6-D8DEC810F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29223</c:v>
                </c:pt>
                <c:pt idx="1">
                  <c:v>35602</c:v>
                </c:pt>
                <c:pt idx="2">
                  <c:v>37623</c:v>
                </c:pt>
                <c:pt idx="3">
                  <c:v>55421</c:v>
                </c:pt>
                <c:pt idx="4">
                  <c:v>72839</c:v>
                </c:pt>
              </c:numCache>
            </c:numRef>
          </c:val>
          <c:smooth val="0"/>
          <c:extLst>
            <c:ext xmlns:c16="http://schemas.microsoft.com/office/drawing/2014/chart" uri="{C3380CC4-5D6E-409C-BE32-E72D297353CC}">
              <c16:uniqueId val="{00000001-7CBA-4E2E-84C6-D8DEC810F0C5}"/>
            </c:ext>
          </c:extLst>
        </c:ser>
        <c:dLbls>
          <c:showLegendKey val="0"/>
          <c:showVal val="0"/>
          <c:showCatName val="0"/>
          <c:showSerName val="0"/>
          <c:showPercent val="0"/>
          <c:showBubbleSize val="0"/>
        </c:dLbls>
        <c:marker val="1"/>
        <c:smooth val="0"/>
        <c:axId val="206229136"/>
        <c:axId val="206229520"/>
      </c:lineChart>
      <c:catAx>
        <c:axId val="20622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29520"/>
        <c:crosses val="autoZero"/>
        <c:auto val="1"/>
        <c:lblAlgn val="ctr"/>
        <c:lblOffset val="100"/>
        <c:tickLblSkip val="1"/>
        <c:tickMarkSkip val="1"/>
        <c:noMultiLvlLbl val="0"/>
      </c:catAx>
      <c:valAx>
        <c:axId val="2062295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2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3.02</c:v>
                </c:pt>
                <c:pt idx="2">
                  <c:v>5.69</c:v>
                </c:pt>
                <c:pt idx="3">
                  <c:v>5.14</c:v>
                </c:pt>
                <c:pt idx="4">
                  <c:v>9.74</c:v>
                </c:pt>
              </c:numCache>
            </c:numRef>
          </c:val>
          <c:extLst>
            <c:ext xmlns:c16="http://schemas.microsoft.com/office/drawing/2014/chart" uri="{C3380CC4-5D6E-409C-BE32-E72D297353CC}">
              <c16:uniqueId val="{00000000-9471-4095-9243-2F5B64D1B6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12.34</c:v>
                </c:pt>
                <c:pt idx="1">
                  <c:v>11.99</c:v>
                </c:pt>
                <c:pt idx="2">
                  <c:v>9.9600000000000009</c:v>
                </c:pt>
                <c:pt idx="3">
                  <c:v>11.17</c:v>
                </c:pt>
                <c:pt idx="4">
                  <c:v>11.11</c:v>
                </c:pt>
              </c:numCache>
            </c:numRef>
          </c:val>
          <c:extLst>
            <c:ext xmlns:c16="http://schemas.microsoft.com/office/drawing/2014/chart" uri="{C3380CC4-5D6E-409C-BE32-E72D297353CC}">
              <c16:uniqueId val="{00000001-9471-4095-9243-2F5B64D1B692}"/>
            </c:ext>
          </c:extLst>
        </c:ser>
        <c:dLbls>
          <c:showLegendKey val="0"/>
          <c:showVal val="0"/>
          <c:showCatName val="0"/>
          <c:showSerName val="0"/>
          <c:showPercent val="0"/>
          <c:showBubbleSize val="0"/>
        </c:dLbls>
        <c:gapWidth val="250"/>
        <c:overlap val="100"/>
        <c:axId val="227250824"/>
        <c:axId val="227251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3.08</c:v>
                </c:pt>
                <c:pt idx="1">
                  <c:v>-3.01</c:v>
                </c:pt>
                <c:pt idx="2">
                  <c:v>0.56999999999999995</c:v>
                </c:pt>
                <c:pt idx="3">
                  <c:v>1.1200000000000001</c:v>
                </c:pt>
                <c:pt idx="4">
                  <c:v>5.0999999999999996</c:v>
                </c:pt>
              </c:numCache>
            </c:numRef>
          </c:val>
          <c:smooth val="0"/>
          <c:extLst>
            <c:ext xmlns:c16="http://schemas.microsoft.com/office/drawing/2014/chart" uri="{C3380CC4-5D6E-409C-BE32-E72D297353CC}">
              <c16:uniqueId val="{00000002-9471-4095-9243-2F5B64D1B692}"/>
            </c:ext>
          </c:extLst>
        </c:ser>
        <c:dLbls>
          <c:showLegendKey val="0"/>
          <c:showVal val="0"/>
          <c:showCatName val="0"/>
          <c:showSerName val="0"/>
          <c:showPercent val="0"/>
          <c:showBubbleSize val="0"/>
        </c:dLbls>
        <c:marker val="1"/>
        <c:smooth val="0"/>
        <c:axId val="227250824"/>
        <c:axId val="227251208"/>
      </c:lineChart>
      <c:catAx>
        <c:axId val="22725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251208"/>
        <c:crosses val="autoZero"/>
        <c:auto val="1"/>
        <c:lblAlgn val="ctr"/>
        <c:lblOffset val="100"/>
        <c:tickLblSkip val="1"/>
        <c:tickMarkSkip val="1"/>
        <c:noMultiLvlLbl val="0"/>
      </c:catAx>
      <c:valAx>
        <c:axId val="22725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5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70-4C5D-A442-46FFBCFEAD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70-4C5D-A442-46FFBCFEAD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70-4C5D-A442-46FFBCFEAD51}"/>
            </c:ext>
          </c:extLst>
        </c:ser>
        <c:ser>
          <c:idx val="3"/>
          <c:order val="3"/>
          <c:tx>
            <c:strRef>
              <c:f>データシート!$A$30</c:f>
              <c:strCache>
                <c:ptCount val="1"/>
                <c:pt idx="0">
                  <c:v>鶴川駅南土地区画整理事業会計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7970-4C5D-A442-46FFBCFEAD51}"/>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0.09</c:v>
                </c:pt>
                <c:pt idx="4">
                  <c:v>#N/A</c:v>
                </c:pt>
                <c:pt idx="5">
                  <c:v>0.14000000000000001</c:v>
                </c:pt>
                <c:pt idx="6">
                  <c:v>#N/A</c:v>
                </c:pt>
                <c:pt idx="7">
                  <c:v>0</c:v>
                </c:pt>
                <c:pt idx="8">
                  <c:v>#N/A</c:v>
                </c:pt>
                <c:pt idx="9">
                  <c:v>0.12</c:v>
                </c:pt>
              </c:numCache>
            </c:numRef>
          </c:val>
          <c:extLst>
            <c:ext xmlns:c16="http://schemas.microsoft.com/office/drawing/2014/chart" uri="{C3380CC4-5D6E-409C-BE32-E72D297353CC}">
              <c16:uniqueId val="{00000004-7970-4C5D-A442-46FFBCFEAD51}"/>
            </c:ext>
          </c:extLst>
        </c:ser>
        <c:ser>
          <c:idx val="5"/>
          <c:order val="5"/>
          <c:tx>
            <c:strRef>
              <c:f>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2.66</c:v>
                </c:pt>
                <c:pt idx="2">
                  <c:v>#N/A</c:v>
                </c:pt>
                <c:pt idx="3">
                  <c:v>1.1000000000000001</c:v>
                </c:pt>
                <c:pt idx="4">
                  <c:v>#N/A</c:v>
                </c:pt>
                <c:pt idx="5">
                  <c:v>0.83</c:v>
                </c:pt>
                <c:pt idx="6">
                  <c:v>#N/A</c:v>
                </c:pt>
                <c:pt idx="7">
                  <c:v>0.91</c:v>
                </c:pt>
                <c:pt idx="8">
                  <c:v>#N/A</c:v>
                </c:pt>
                <c:pt idx="9">
                  <c:v>1.26</c:v>
                </c:pt>
              </c:numCache>
            </c:numRef>
          </c:val>
          <c:extLst>
            <c:ext xmlns:c16="http://schemas.microsoft.com/office/drawing/2014/chart" uri="{C3380CC4-5D6E-409C-BE32-E72D297353CC}">
              <c16:uniqueId val="{00000005-7970-4C5D-A442-46FFBCFEAD51}"/>
            </c:ext>
          </c:extLst>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1.55</c:v>
                </c:pt>
                <c:pt idx="2">
                  <c:v>#N/A</c:v>
                </c:pt>
                <c:pt idx="3">
                  <c:v>1.08</c:v>
                </c:pt>
                <c:pt idx="4">
                  <c:v>#N/A</c:v>
                </c:pt>
                <c:pt idx="5">
                  <c:v>0.94</c:v>
                </c:pt>
                <c:pt idx="6">
                  <c:v>#N/A</c:v>
                </c:pt>
                <c:pt idx="7">
                  <c:v>1.83</c:v>
                </c:pt>
                <c:pt idx="8">
                  <c:v>#N/A</c:v>
                </c:pt>
                <c:pt idx="9">
                  <c:v>1.63</c:v>
                </c:pt>
              </c:numCache>
            </c:numRef>
          </c:val>
          <c:extLst>
            <c:ext xmlns:c16="http://schemas.microsoft.com/office/drawing/2014/chart" uri="{C3380CC4-5D6E-409C-BE32-E72D297353CC}">
              <c16:uniqueId val="{00000006-7970-4C5D-A442-46FFBCFEAD51}"/>
            </c:ext>
          </c:extLst>
        </c:ser>
        <c:ser>
          <c:idx val="7"/>
          <c:order val="7"/>
          <c:tx>
            <c:strRef>
              <c:f>データシート!$A$34</c:f>
              <c:strCache>
                <c:ptCount val="1"/>
                <c:pt idx="0">
                  <c:v>町田市下水道事業会計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0.21</c:v>
                </c:pt>
                <c:pt idx="2">
                  <c:v>#N/A</c:v>
                </c:pt>
                <c:pt idx="3">
                  <c:v>0.13</c:v>
                </c:pt>
                <c:pt idx="4">
                  <c:v>#N/A</c:v>
                </c:pt>
                <c:pt idx="5">
                  <c:v>0.7</c:v>
                </c:pt>
                <c:pt idx="6">
                  <c:v>#N/A</c:v>
                </c:pt>
                <c:pt idx="7">
                  <c:v>1.25</c:v>
                </c:pt>
                <c:pt idx="8">
                  <c:v>#N/A</c:v>
                </c:pt>
                <c:pt idx="9">
                  <c:v>1.66</c:v>
                </c:pt>
              </c:numCache>
            </c:numRef>
          </c:val>
          <c:extLst>
            <c:ext xmlns:c16="http://schemas.microsoft.com/office/drawing/2014/chart" uri="{C3380CC4-5D6E-409C-BE32-E72D297353CC}">
              <c16:uniqueId val="{00000007-7970-4C5D-A442-46FFBCFEAD51}"/>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2.63</c:v>
                </c:pt>
                <c:pt idx="2">
                  <c:v>#N/A</c:v>
                </c:pt>
                <c:pt idx="3">
                  <c:v>2.63</c:v>
                </c:pt>
                <c:pt idx="4">
                  <c:v>#N/A</c:v>
                </c:pt>
                <c:pt idx="5">
                  <c:v>2.44</c:v>
                </c:pt>
                <c:pt idx="6">
                  <c:v>#N/A</c:v>
                </c:pt>
                <c:pt idx="7">
                  <c:v>3.66</c:v>
                </c:pt>
                <c:pt idx="8">
                  <c:v>#N/A</c:v>
                </c:pt>
                <c:pt idx="9">
                  <c:v>5.28</c:v>
                </c:pt>
              </c:numCache>
            </c:numRef>
          </c:val>
          <c:extLst>
            <c:ext xmlns:c16="http://schemas.microsoft.com/office/drawing/2014/chart" uri="{C3380CC4-5D6E-409C-BE32-E72D297353CC}">
              <c16:uniqueId val="{00000008-7970-4C5D-A442-46FFBCFEAD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5.86</c:v>
                </c:pt>
                <c:pt idx="2">
                  <c:v>#N/A</c:v>
                </c:pt>
                <c:pt idx="3">
                  <c:v>3.02</c:v>
                </c:pt>
                <c:pt idx="4">
                  <c:v>#N/A</c:v>
                </c:pt>
                <c:pt idx="5">
                  <c:v>5.68</c:v>
                </c:pt>
                <c:pt idx="6">
                  <c:v>#N/A</c:v>
                </c:pt>
                <c:pt idx="7">
                  <c:v>5.13</c:v>
                </c:pt>
                <c:pt idx="8">
                  <c:v>#N/A</c:v>
                </c:pt>
                <c:pt idx="9">
                  <c:v>9.73</c:v>
                </c:pt>
              </c:numCache>
            </c:numRef>
          </c:val>
          <c:extLst>
            <c:ext xmlns:c16="http://schemas.microsoft.com/office/drawing/2014/chart" uri="{C3380CC4-5D6E-409C-BE32-E72D297353CC}">
              <c16:uniqueId val="{00000009-7970-4C5D-A442-46FFBCFEAD51}"/>
            </c:ext>
          </c:extLst>
        </c:ser>
        <c:dLbls>
          <c:showLegendKey val="0"/>
          <c:showVal val="0"/>
          <c:showCatName val="0"/>
          <c:showSerName val="0"/>
          <c:showPercent val="0"/>
          <c:showBubbleSize val="0"/>
        </c:dLbls>
        <c:gapWidth val="150"/>
        <c:overlap val="100"/>
        <c:axId val="228174168"/>
        <c:axId val="227664128"/>
      </c:barChart>
      <c:catAx>
        <c:axId val="22817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664128"/>
        <c:crosses val="autoZero"/>
        <c:auto val="1"/>
        <c:lblAlgn val="ctr"/>
        <c:lblOffset val="100"/>
        <c:tickLblSkip val="1"/>
        <c:tickMarkSkip val="1"/>
        <c:noMultiLvlLbl val="0"/>
      </c:catAx>
      <c:valAx>
        <c:axId val="22766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174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8507</c:v>
                </c:pt>
                <c:pt idx="5">
                  <c:v>8195</c:v>
                </c:pt>
                <c:pt idx="8">
                  <c:v>8412</c:v>
                </c:pt>
                <c:pt idx="11">
                  <c:v>7924</c:v>
                </c:pt>
                <c:pt idx="14">
                  <c:v>7558</c:v>
                </c:pt>
              </c:numCache>
            </c:numRef>
          </c:val>
          <c:extLst>
            <c:ext xmlns:c16="http://schemas.microsoft.com/office/drawing/2014/chart" uri="{C3380CC4-5D6E-409C-BE32-E72D297353CC}">
              <c16:uniqueId val="{00000000-FA01-45C2-A921-8C8954F1A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01-45C2-A921-8C8954F1A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236</c:v>
                </c:pt>
                <c:pt idx="3">
                  <c:v>239</c:v>
                </c:pt>
                <c:pt idx="6">
                  <c:v>238</c:v>
                </c:pt>
                <c:pt idx="9">
                  <c:v>244</c:v>
                </c:pt>
                <c:pt idx="12">
                  <c:v>217</c:v>
                </c:pt>
              </c:numCache>
            </c:numRef>
          </c:val>
          <c:extLst>
            <c:ext xmlns:c16="http://schemas.microsoft.com/office/drawing/2014/chart" uri="{C3380CC4-5D6E-409C-BE32-E72D297353CC}">
              <c16:uniqueId val="{00000002-FA01-45C2-A921-8C8954F1A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171</c:v>
                </c:pt>
                <c:pt idx="3">
                  <c:v>148</c:v>
                </c:pt>
                <c:pt idx="6">
                  <c:v>115</c:v>
                </c:pt>
                <c:pt idx="9">
                  <c:v>38</c:v>
                </c:pt>
                <c:pt idx="12">
                  <c:v>2</c:v>
                </c:pt>
              </c:numCache>
            </c:numRef>
          </c:val>
          <c:extLst>
            <c:ext xmlns:c16="http://schemas.microsoft.com/office/drawing/2014/chart" uri="{C3380CC4-5D6E-409C-BE32-E72D297353CC}">
              <c16:uniqueId val="{00000003-FA01-45C2-A921-8C8954F1A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1602</c:v>
                </c:pt>
                <c:pt idx="3">
                  <c:v>1171</c:v>
                </c:pt>
                <c:pt idx="6">
                  <c:v>1283</c:v>
                </c:pt>
                <c:pt idx="9">
                  <c:v>1133</c:v>
                </c:pt>
                <c:pt idx="12">
                  <c:v>975</c:v>
                </c:pt>
              </c:numCache>
            </c:numRef>
          </c:val>
          <c:extLst>
            <c:ext xmlns:c16="http://schemas.microsoft.com/office/drawing/2014/chart" uri="{C3380CC4-5D6E-409C-BE32-E72D297353CC}">
              <c16:uniqueId val="{00000004-FA01-45C2-A921-8C8954F1A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01-45C2-A921-8C8954F1A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01-45C2-A921-8C8954F1A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6477</c:v>
                </c:pt>
                <c:pt idx="3">
                  <c:v>6627</c:v>
                </c:pt>
                <c:pt idx="6">
                  <c:v>6964</c:v>
                </c:pt>
                <c:pt idx="9">
                  <c:v>7647</c:v>
                </c:pt>
                <c:pt idx="12">
                  <c:v>7201</c:v>
                </c:pt>
              </c:numCache>
            </c:numRef>
          </c:val>
          <c:extLst>
            <c:ext xmlns:c16="http://schemas.microsoft.com/office/drawing/2014/chart" uri="{C3380CC4-5D6E-409C-BE32-E72D297353CC}">
              <c16:uniqueId val="{00000007-FA01-45C2-A921-8C8954F1A8A7}"/>
            </c:ext>
          </c:extLst>
        </c:ser>
        <c:dLbls>
          <c:showLegendKey val="0"/>
          <c:showVal val="0"/>
          <c:showCatName val="0"/>
          <c:showSerName val="0"/>
          <c:showPercent val="0"/>
          <c:showBubbleSize val="0"/>
        </c:dLbls>
        <c:gapWidth val="100"/>
        <c:overlap val="100"/>
        <c:axId val="227955576"/>
        <c:axId val="22795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c:v>
                </c:pt>
                <c:pt idx="2">
                  <c:v>#N/A</c:v>
                </c:pt>
                <c:pt idx="3">
                  <c:v>#N/A</c:v>
                </c:pt>
                <c:pt idx="4">
                  <c:v>-10</c:v>
                </c:pt>
                <c:pt idx="5">
                  <c:v>#N/A</c:v>
                </c:pt>
                <c:pt idx="6">
                  <c:v>#N/A</c:v>
                </c:pt>
                <c:pt idx="7">
                  <c:v>188</c:v>
                </c:pt>
                <c:pt idx="8">
                  <c:v>#N/A</c:v>
                </c:pt>
                <c:pt idx="9">
                  <c:v>#N/A</c:v>
                </c:pt>
                <c:pt idx="10">
                  <c:v>1138</c:v>
                </c:pt>
                <c:pt idx="11">
                  <c:v>#N/A</c:v>
                </c:pt>
                <c:pt idx="12">
                  <c:v>#N/A</c:v>
                </c:pt>
                <c:pt idx="13">
                  <c:v>837</c:v>
                </c:pt>
                <c:pt idx="14">
                  <c:v>#N/A</c:v>
                </c:pt>
              </c:numCache>
            </c:numRef>
          </c:val>
          <c:smooth val="0"/>
          <c:extLst>
            <c:ext xmlns:c16="http://schemas.microsoft.com/office/drawing/2014/chart" uri="{C3380CC4-5D6E-409C-BE32-E72D297353CC}">
              <c16:uniqueId val="{00000008-FA01-45C2-A921-8C8954F1A8A7}"/>
            </c:ext>
          </c:extLst>
        </c:ser>
        <c:dLbls>
          <c:showLegendKey val="0"/>
          <c:showVal val="0"/>
          <c:showCatName val="0"/>
          <c:showSerName val="0"/>
          <c:showPercent val="0"/>
          <c:showBubbleSize val="0"/>
        </c:dLbls>
        <c:marker val="1"/>
        <c:smooth val="0"/>
        <c:axId val="227955576"/>
        <c:axId val="227955960"/>
      </c:lineChart>
      <c:catAx>
        <c:axId val="22795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955960"/>
        <c:crosses val="autoZero"/>
        <c:auto val="1"/>
        <c:lblAlgn val="ctr"/>
        <c:lblOffset val="100"/>
        <c:tickLblSkip val="1"/>
        <c:tickMarkSkip val="1"/>
        <c:noMultiLvlLbl val="0"/>
      </c:catAx>
      <c:valAx>
        <c:axId val="22795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5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78194</c:v>
                </c:pt>
                <c:pt idx="5">
                  <c:v>77870</c:v>
                </c:pt>
                <c:pt idx="8">
                  <c:v>77351</c:v>
                </c:pt>
                <c:pt idx="11">
                  <c:v>78319</c:v>
                </c:pt>
                <c:pt idx="14">
                  <c:v>79673</c:v>
                </c:pt>
              </c:numCache>
            </c:numRef>
          </c:val>
          <c:extLst>
            <c:ext xmlns:c16="http://schemas.microsoft.com/office/drawing/2014/chart" uri="{C3380CC4-5D6E-409C-BE32-E72D297353CC}">
              <c16:uniqueId val="{00000000-7B65-4782-9BB2-C44D31412D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20062</c:v>
                </c:pt>
                <c:pt idx="5">
                  <c:v>18094</c:v>
                </c:pt>
                <c:pt idx="8">
                  <c:v>19494</c:v>
                </c:pt>
                <c:pt idx="11">
                  <c:v>20066</c:v>
                </c:pt>
                <c:pt idx="14">
                  <c:v>29724</c:v>
                </c:pt>
              </c:numCache>
            </c:numRef>
          </c:val>
          <c:extLst>
            <c:ext xmlns:c16="http://schemas.microsoft.com/office/drawing/2014/chart" uri="{C3380CC4-5D6E-409C-BE32-E72D297353CC}">
              <c16:uniqueId val="{00000001-7B65-4782-9BB2-C44D31412D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21386</c:v>
                </c:pt>
                <c:pt idx="5">
                  <c:v>24612</c:v>
                </c:pt>
                <c:pt idx="8">
                  <c:v>22135</c:v>
                </c:pt>
                <c:pt idx="11">
                  <c:v>24788</c:v>
                </c:pt>
                <c:pt idx="14">
                  <c:v>26477</c:v>
                </c:pt>
              </c:numCache>
            </c:numRef>
          </c:val>
          <c:extLst>
            <c:ext xmlns:c16="http://schemas.microsoft.com/office/drawing/2014/chart" uri="{C3380CC4-5D6E-409C-BE32-E72D297353CC}">
              <c16:uniqueId val="{00000002-7B65-4782-9BB2-C44D31412D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65-4782-9BB2-C44D31412D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65-4782-9BB2-C44D31412D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5-4782-9BB2-C44D31412D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13944</c:v>
                </c:pt>
                <c:pt idx="3">
                  <c:v>13886</c:v>
                </c:pt>
                <c:pt idx="6">
                  <c:v>13890</c:v>
                </c:pt>
                <c:pt idx="9">
                  <c:v>14230</c:v>
                </c:pt>
                <c:pt idx="12">
                  <c:v>14278</c:v>
                </c:pt>
              </c:numCache>
            </c:numRef>
          </c:val>
          <c:extLst>
            <c:ext xmlns:c16="http://schemas.microsoft.com/office/drawing/2014/chart" uri="{C3380CC4-5D6E-409C-BE32-E72D297353CC}">
              <c16:uniqueId val="{00000006-7B65-4782-9BB2-C44D31412D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361</c:v>
                </c:pt>
                <c:pt idx="3">
                  <c:v>202</c:v>
                </c:pt>
                <c:pt idx="6">
                  <c:v>74</c:v>
                </c:pt>
                <c:pt idx="9">
                  <c:v>23</c:v>
                </c:pt>
                <c:pt idx="12">
                  <c:v>20</c:v>
                </c:pt>
              </c:numCache>
            </c:numRef>
          </c:val>
          <c:extLst>
            <c:ext xmlns:c16="http://schemas.microsoft.com/office/drawing/2014/chart" uri="{C3380CC4-5D6E-409C-BE32-E72D297353CC}">
              <c16:uniqueId val="{00000007-7B65-4782-9BB2-C44D31412D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26331</c:v>
                </c:pt>
                <c:pt idx="3">
                  <c:v>23388</c:v>
                </c:pt>
                <c:pt idx="6">
                  <c:v>21375</c:v>
                </c:pt>
                <c:pt idx="9">
                  <c:v>14424</c:v>
                </c:pt>
                <c:pt idx="12">
                  <c:v>14111</c:v>
                </c:pt>
              </c:numCache>
            </c:numRef>
          </c:val>
          <c:extLst>
            <c:ext xmlns:c16="http://schemas.microsoft.com/office/drawing/2014/chart" uri="{C3380CC4-5D6E-409C-BE32-E72D297353CC}">
              <c16:uniqueId val="{00000008-7B65-4782-9BB2-C44D31412D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2374</c:v>
                </c:pt>
                <c:pt idx="3">
                  <c:v>2284</c:v>
                </c:pt>
                <c:pt idx="6">
                  <c:v>1954</c:v>
                </c:pt>
                <c:pt idx="9">
                  <c:v>1867</c:v>
                </c:pt>
                <c:pt idx="12">
                  <c:v>2049</c:v>
                </c:pt>
              </c:numCache>
            </c:numRef>
          </c:val>
          <c:extLst>
            <c:ext xmlns:c16="http://schemas.microsoft.com/office/drawing/2014/chart" uri="{C3380CC4-5D6E-409C-BE32-E72D297353CC}">
              <c16:uniqueId val="{00000009-7B65-4782-9BB2-C44D31412D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74424</c:v>
                </c:pt>
                <c:pt idx="3">
                  <c:v>75563</c:v>
                </c:pt>
                <c:pt idx="6">
                  <c:v>79990</c:v>
                </c:pt>
                <c:pt idx="9">
                  <c:v>87483</c:v>
                </c:pt>
                <c:pt idx="12">
                  <c:v>93810</c:v>
                </c:pt>
              </c:numCache>
            </c:numRef>
          </c:val>
          <c:extLst>
            <c:ext xmlns:c16="http://schemas.microsoft.com/office/drawing/2014/chart" uri="{C3380CC4-5D6E-409C-BE32-E72D297353CC}">
              <c16:uniqueId val="{0000000A-7B65-4782-9BB2-C44D31412DCC}"/>
            </c:ext>
          </c:extLst>
        </c:ser>
        <c:dLbls>
          <c:showLegendKey val="0"/>
          <c:showVal val="0"/>
          <c:showCatName val="0"/>
          <c:showSerName val="0"/>
          <c:showPercent val="0"/>
          <c:showBubbleSize val="0"/>
        </c:dLbls>
        <c:gapWidth val="100"/>
        <c:overlap val="100"/>
        <c:axId val="227963512"/>
        <c:axId val="238901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65-4782-9BB2-C44D31412DCC}"/>
            </c:ext>
          </c:extLst>
        </c:ser>
        <c:dLbls>
          <c:showLegendKey val="0"/>
          <c:showVal val="0"/>
          <c:showCatName val="0"/>
          <c:showSerName val="0"/>
          <c:showPercent val="0"/>
          <c:showBubbleSize val="0"/>
        </c:dLbls>
        <c:marker val="1"/>
        <c:smooth val="0"/>
        <c:axId val="227963512"/>
        <c:axId val="238901480"/>
      </c:lineChart>
      <c:catAx>
        <c:axId val="22796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901480"/>
        <c:crosses val="autoZero"/>
        <c:auto val="1"/>
        <c:lblAlgn val="ctr"/>
        <c:lblOffset val="100"/>
        <c:tickLblSkip val="1"/>
        <c:tickMarkSkip val="1"/>
        <c:noMultiLvlLbl val="0"/>
      </c:catAx>
      <c:valAx>
        <c:axId val="238901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6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7876</c:v>
                </c:pt>
                <c:pt idx="1">
                  <c:v>9016</c:v>
                </c:pt>
                <c:pt idx="2">
                  <c:v>9285</c:v>
                </c:pt>
              </c:numCache>
            </c:numRef>
          </c:val>
          <c:extLst>
            <c:ext xmlns:c16="http://schemas.microsoft.com/office/drawing/2014/chart" uri="{C3380CC4-5D6E-409C-BE32-E72D297353CC}">
              <c16:uniqueId val="{00000000-D3A7-4D6B-B8D8-DF59FE7169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A7-4D6B-B8D8-DF59FE7169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11191</c:v>
                </c:pt>
                <c:pt idx="1">
                  <c:v>12729</c:v>
                </c:pt>
                <c:pt idx="2">
                  <c:v>13690</c:v>
                </c:pt>
              </c:numCache>
            </c:numRef>
          </c:val>
          <c:extLst>
            <c:ext xmlns:c16="http://schemas.microsoft.com/office/drawing/2014/chart" uri="{C3380CC4-5D6E-409C-BE32-E72D297353CC}">
              <c16:uniqueId val="{00000002-D3A7-4D6B-B8D8-DF59FE7169B9}"/>
            </c:ext>
          </c:extLst>
        </c:ser>
        <c:dLbls>
          <c:showLegendKey val="0"/>
          <c:showVal val="0"/>
          <c:showCatName val="0"/>
          <c:showSerName val="0"/>
          <c:showPercent val="0"/>
          <c:showBubbleSize val="0"/>
        </c:dLbls>
        <c:gapWidth val="120"/>
        <c:overlap val="100"/>
        <c:axId val="224602656"/>
        <c:axId val="224601872"/>
      </c:barChart>
      <c:catAx>
        <c:axId val="2246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601872"/>
        <c:crosses val="autoZero"/>
        <c:auto val="1"/>
        <c:lblAlgn val="ctr"/>
        <c:lblOffset val="100"/>
        <c:tickLblSkip val="1"/>
        <c:tickMarkSkip val="1"/>
        <c:noMultiLvlLbl val="0"/>
      </c:catAx>
      <c:valAx>
        <c:axId val="22460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60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{BDDBD1F7-54F3-4531-A37E-94295F62A9B1}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5ED-44A4-9C8B-746F6E3F88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{A60DA554-33EE-46C1-9513-22FA241D9614}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ED-44A4-9C8B-746F6E3F88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{2E479FCE-4FAA-4D15-8943-A5AFB20EB24B}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ED-44A4-9C8B-746F6E3F88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{5CE65A30-8538-4098-9395-8B1769B7B7F2}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ED-44A4-9C8B-746F6E3F88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{836E1412-45AB-4402-8B8A-30FFE7379655}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ED-44A4-9C8B-746F6E3F88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{B02CA0CF-9F10-404A-A822-CDC05E889E29}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5ED-44A4-9C8B-746F6E3F88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{1868A09B-AD31-461F-ADAE-0FC4C5D839D2}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5ED-44A4-9C8B-746F6E3F88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{42420FC2-7B54-4870-8209-86E7E7FC6501}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5ED-44A4-9C8B-746F6E3F88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{00C712AB-A871-46B9-905C-2201CC20C672}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5ED-44A4-9C8B-746F6E3F88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53.2</c:v>
                </c:pt>
                <c:pt idx="16">
                  <c:v>54.4</c:v>
                </c:pt>
                <c:pt idx="24">
                  <c:v>53.8</c:v>
                </c:pt>
                <c:pt idx="32">
                  <c:v>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ED-44A4-9C8B-746F6E3F88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{8A945150-478F-44C6-9B96-1D48E8CA050E}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5ED-44A4-9C8B-746F6E3F88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{E17BDAEF-E757-4FD7-A8FE-267A711F515E}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ED-44A4-9C8B-746F6E3F88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{9C2095A1-1A15-42D6-AC27-3106181683CB}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ED-44A4-9C8B-746F6E3F88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{0C59F8FC-3258-40B4-9198-3F8F1EBEAC90}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ED-44A4-9C8B-746F6E3F88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{FFDF4931-2C6A-43CD-A723-B23E413E7836}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ED-44A4-9C8B-746F6E3F88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{5C9E6B32-1638-41C4-A00B-92FFDE4705FE}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5ED-44A4-9C8B-746F6E3F88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{D190F60C-7747-4F01-AEBF-6B82468A4684}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5ED-44A4-9C8B-746F6E3F88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{75F3B661-E4F1-4EF5-B46A-6249A6A94D54}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5ED-44A4-9C8B-746F6E3F88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{B736CEFE-E227-4A20-88DB-96DA5F240E65}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5ED-44A4-9C8B-746F6E3F88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B5ED-44A4-9C8B-746F6E3F8840}"/>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{67C61AC2-070E-4364-8919-CA7F3F503F58}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CD-4BC9-B062-A8B99EEC0A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{46DEB653-F395-4A4E-B072-B16B161ACF2D}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CD-4BC9-B062-A8B99EEC0A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{728A0CD2-C597-47DA-8501-2BDE5D5B2517}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CD-4BC9-B062-A8B99EEC0A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{527A64DD-BA0D-491B-BAEF-1BB37955627D}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CD-4BC9-B062-A8B99EEC0A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{E8CC2B4D-4B97-4013-B795-0B9F35A0E842}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CD-4BC9-B062-A8B99EEC0A3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{D1019730-EFC5-43F6-B9D4-66FE36FAF008}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CD-4BC9-B062-A8B99EEC0A3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{5D9BEEAA-AA89-4AF7-80EB-A4E9E82DC126}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CD-4BC9-B062-A8B99EEC0A3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{67B1802C-2D05-4CBB-9D62-CF651311114E}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CD-4BC9-B062-A8B99EEC0A3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{A8DA2B1F-0302-4F34-9DE3-BCC4DA98C85A}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CD-4BC9-B062-A8B99EEC0A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-0.3</c:v>
                </c:pt>
                <c:pt idx="16">
                  <c:v>0</c:v>
                </c:pt>
                <c:pt idx="24">
                  <c:v>0.5</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CD-4BC9-B062-A8B99EEC0A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{61C82EAE-5CE0-4B00-BBAB-1DF3EAC8950A}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CD-4BC9-B062-A8B99EEC0A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{526D8F39-271F-4437-9243-F1AEE377510B}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CD-4BC9-B062-A8B99EEC0A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{568B52F8-8132-43EB-BD5D-A1B76EC4783D}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CD-4BC9-B062-A8B99EEC0A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{B05F7585-F08A-405D-BD94-6B12BE9ADBE1}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CD-4BC9-B062-A8B99EEC0A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{772DCC28-659D-44B1-BF23-5C9F32384061}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CD-4BC9-B062-A8B99EEC0A35}"/>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{B4E53098-2771-4B04-8BCD-E3C2FFFA6191}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CD-4BC9-B062-A8B99EEC0A35}"/>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{4A524FF6-FD07-4A03-B0FF-D8F1C3964DB1}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CD-4BC9-B062-A8B99EEC0A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{9B8D2FE9-B0C5-425E-9396-17D5AD653E1A}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CD-4BC9-B062-A8B99EEC0A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{16BD8966-2B80-4203-9420-EB4F72E41998}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CD-4BC9-B062-A8B99EEC0A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63CD-4BC9-B062-A8B99EEC0A35}"/>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F7CA6B-FA15-45D1-8830-F92E41C0CC7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83A4B7-89F9-4E42-8C8A-F4F2E9DCD7D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元利償還金については、平成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年度において、借入を行ったものは公債費の後年度負担抑制のため、据置期間を短縮しており、新たに元金償還が発生していないことから、令和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年度と比較して減額となっている。しかし、令和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年度において借入を行った循環型施設整備事業や町田第一中学校増改築事業などに伴う元利償還金が今後増加する見込みである。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今後の市債の発行については、循環型施設整備事業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や新たな学校づくり推進事業など多額な費用を要する事業を予定していることから、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後年度の公債費の影響を考慮しつつ発行額を決定する等、適正水準の維持に努める。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一般会計等に係る地方債等の債務残高に対して、基金などの充当可能財源額が上回っているため、将来負担は生じていない。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年度と比較すると、将来負担額は増加しているが、充当可能財源等はそれ以上に増加し、将来負担額を上回っている。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年度の将来負担額における地方債現在高は、循環型施設整備事業や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町田第一中学校増改築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備事業などに係る市債の発行により増加している。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年度の充当可能財源等については、剰余金を財源とした財政調整基金の増加などにより充当可能基金が増加したことによるものである。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増加した理由は、主に職員退職手当基金で約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各基金の目的に照らし合わせ、活用する際には慎重に検討し、積み立て及び取崩しを実施する。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・公共施設整備基金は、公共施設の整備に必要な資金に充当することを目的としており、令和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年度は文化施設計画営繕事業に充当した。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・廃棄物減量再資源化等推進整備基金は、廃棄物の減量、再資源化を図ることにより、資源の有効活用を促進し、循環型社会の形成に寄与することを目的としており、令和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年度は循環型施設整備事業や剪定枝資源化事業に充当した。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・まちだ未来づくり基金は、町田市の未来づくりを応援するために寄附された寄附金を適正に管理し、市政運営に活用することを目的としており、令和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年度は東京２０２０オリンピック・パラリンピック等国際大会推進事業やトライアル発注商品認定事業に充当した。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今後の老朽化した施設の大規模改修や維持保全の経費に対応するため、公共施設整備基金積立金が増加した。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町田市の公共施設は、その半数以上が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年以上経過しており、施設の老朽化に伴い公共施設等の維持保全に係る経費が増加している。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また、新たな学校づくり推進事業における小中学校の統廃合や公共施設の再編などによる経費が増加する見込みである。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上記のような経費に活用するため、基金残高を確保していく。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再算定に伴う地方交付税の増額や、消費税増税に伴う地方消費税交付金の増額などにより歳入が増加し、約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億円の積立をを行うことができたことなどが要因である。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そういった中で、今後の財政状況も見据え、収支不足に対する財源調整や、計画的な財政運営を行うための財源として、毎年度の予算編成の中で取崩について検討する。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408219-9758-445A-BFA0-8ECA2137E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DDD12E6-ACA8-4290-B111-10C4C34ED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AE59B23-98A3-4BCD-9CA1-4674DC5BC7C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E774A00-649A-4532-880A-EAED0897DF3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C2B4095-CE23-4D91-9F3F-869ABE8F4FF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77DFB9D-288C-467B-9C86-2E74D3338DB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7801164-8E09-407D-8100-41AF184FFC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27723B7-FD1A-4A23-9E1E-2A08FA11D48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D88CB80-47C6-42DA-AE44-D579044F6B7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FD8BE6E-25A5-40BD-8F47-BE8D4D779A9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D3BAA5A-DB48-401E-8593-F1A96A0E632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7FBC2C0-3031-4E46-A070-1C2DE2C6315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72DFB2F-2AED-4F01-8BD7-A38623D1A33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73A8BC6-7F05-4A99-AA7A-5344037452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49B76D6-37DD-4D4A-8B38-C9823277361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A038C7F-D78A-4F04-845B-8FB6019FB0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1BB75A3-5160-49F7-A9F9-F1C04AB8ED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F0EE95A-01AC-47E5-90F1-0651360F68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A794C87-4B42-483D-AFAA-2B6D54D3C4D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A63A866-3709-43B8-8AC8-1BC2A753F0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44EEDFB-1E13-4392-8D7D-76603022F7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4767D51-FA68-484B-80BE-42BD9C6F27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9C80088-0B97-4B96-BDCD-C16B5754061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CDB5793-D6EC-4ABA-95F6-E6BB58DE518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14E59C1-41AD-47AC-9301-47FB39ED3A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1BE4E9D-B297-4FBE-A757-0DF9EEF30A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E151BF8-735B-40A0-9FC6-1E9EE95360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F8D5B10-26DC-4775-9D97-6F92FF8445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FAAEAB4-62D5-4618-B8BE-A060DC0BC6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4D34CDD-87FC-4AC2-A80E-19B22527BF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A7959D9-0C91-4ED7-BC0B-4ACC835964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F0BC679-6119-4881-919C-1C4A2BFE35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DDFEA02-8C80-4916-A122-A25C06745C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2F46D31-2D23-4DD5-A058-FCAE59166E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1BF320F-C02C-43E0-9184-ADD3BE0B98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B8F8D30-B61E-47EA-9721-4CBFCB440EA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4EB23F8-A733-4889-8870-8E0BC860908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407AD76-E14D-4242-A12B-A5CA2AD0B5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952D05C-7484-4EEF-A297-545423ED8F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D4F19C-61AA-4F5B-B8F0-09E21C4BD51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0D487F2-8407-47D7-80B9-3AFE08F5374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70D31F5-144D-46B9-82C5-761EF2A7388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BF3688-8455-4B1B-98D5-18DA558525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3D9C921-E67A-4331-BFD0-0836F62099D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BAD2C5B-55FC-4404-A1CA-0167890BC69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E8FE08A-567A-434C-80F7-7DA383A60D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3FD3B19-BB68-4A0C-8CFD-D22070CC45F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194FB6D-63E9-40A1-AEC8-B92B55A72F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A0F47C6-EA8D-40B6-961B-32D8B8F1237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C546EBE-F55F-4BD6-A6F4-5A414E006FA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341E316-97ED-4E63-AF17-6DF1E2D4049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9CD8CCA-C565-43A3-B783-6948636736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38CEBCA-AF81-4756-9664-C870283A10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F4B3F18-485F-4187-80B0-4CF10DBB1D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7D3E24C-CD7E-446B-BAC1-BE5C864B7B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228F9C5-EAA1-4225-BA4E-BD373DBC9C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93F9BB4-17F7-490E-AD85-0596BE1A2FC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年度の有形固定資産減価償却率は全国平均を下回り、類似団体内順位では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年度の有形固定資産減価償却率が大きく減少した理由は、町田市バイオエネルギーセンターが完成したことによるものである。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C96C076-9B5D-491F-8557-4D34599A65C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B090659-FECC-441B-806C-675B5EB3C68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49E53F3-D6B5-4C5F-B2B5-8B4A0DC0D69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4DD5BF5-5C27-4ED3-8C37-FA636631483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5E9D5C9F-E7C1-4893-92F6-4881A76062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E1F22C8-82B9-4D18-B43B-3427372F0D5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25E73EF4-6AB2-4B40-BD1A-6442563DFD0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3C3CC7B-C279-414C-B2EE-30D589495F5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81552ED9-25F2-433E-94E6-D39D17B7C31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8EEC8E8-11A4-433A-B162-7BADFB78532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6FD2CAF-BD9F-4571-9016-B8AACE2129B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06B5624-D721-4C4F-A085-99287F3601E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6CBA8FB-F8DA-4061-A74A-AD8EFFAD5F5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E57995F-C899-4A1E-8ACD-63D9882FCA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5C3307E-6489-46EA-8BEC-5A0700AB5A3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3473141-67B9-4A9A-AE2F-61379F1637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77F57A1C-E478-454F-9368-BCA8800F1AF7}"/>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4F348434-005F-472F-9C6A-D2792B510EA6}"/>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6EF6AC2-F26C-4730-98BF-5F58E305A14F}"/>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DB995EE7-4695-435E-B55D-CBB05D7B8677}"/>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A216B427-92A6-4872-BAE3-D5630398A1B1}"/>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796E2AA0-A442-4D69-8447-9195FEB4E972}"/>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9B5F8BAC-DF83-4A9E-B3B9-F7E189990BFE}"/>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26CE8DAB-FC88-4AB6-B55D-34425E1C60D1}"/>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EB4268BB-5871-4C63-B71F-F0F802C72303}"/>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5BC48598-C310-46DB-A7EA-73F79A29CB8A}"/>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19124323-11B5-4DDA-A4C9-0E53F73A77AB}"/>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D79D162-2687-453B-A18E-A9CB082FBC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967B8DF-93D6-45F0-919A-AD09364E85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57B04E3-B022-4901-BE65-FE51F6F38C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8A8E6E5-88C9-495C-80BD-A840879982F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AE8E52B-B1E6-4528-9104-F9BB8EADEB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41275</xdr:rowOff>
    </xdr:from>
    <xdr:to>
      <xdr:col>23</xdr:col>
      <xdr:colOff>136525</xdr:colOff>
      <xdr:row>27</xdr:row>
      <xdr:rowOff>142875</xdr:rowOff>
    </xdr:to>
    <xdr:sp macro="" textlink="">
      <xdr:nvSpPr>
        <xdr:cNvPr id="91" name="楕円 90">
          <a:extLst>
            <a:ext uri="{FF2B5EF4-FFF2-40B4-BE49-F238E27FC236}">
              <a16:creationId xmlns:a16="http://schemas.microsoft.com/office/drawing/2014/main" id="{372AFF7D-1C5C-4131-BA7F-CAEABC28B4DD}"/>
            </a:ext>
          </a:extLst>
        </xdr:cNvPr>
        <xdr:cNvSpPr/>
      </xdr:nvSpPr>
      <xdr:spPr>
        <a:xfrm>
          <a:off x="47117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165752</xdr:rowOff>
    </xdr:from>
    <xdr:ext cx="405111" cy="259045"/>
    <xdr:sp macro="" textlink="">
      <xdr:nvSpPr>
        <xdr:cNvPr id="92" name="有形固定資産減価償却率該当値テキスト">
          <a:extLst>
            <a:ext uri="{FF2B5EF4-FFF2-40B4-BE49-F238E27FC236}">
              <a16:creationId xmlns:a16="http://schemas.microsoft.com/office/drawing/2014/main" id="{4A65572E-449B-4823-8EDE-09B64AC27342}"/>
            </a:ext>
          </a:extLst>
        </xdr:cNvPr>
        <xdr:cNvSpPr txBox="1"/>
      </xdr:nvSpPr>
      <xdr:spPr>
        <a:xfrm>
          <a:off x="48133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15028</xdr:rowOff>
    </xdr:from>
    <xdr:to>
      <xdr:col>19</xdr:col>
      <xdr:colOff>187325</xdr:colOff>
      <xdr:row>29</xdr:row>
      <xdr:rowOff>116628</xdr:rowOff>
    </xdr:to>
    <xdr:sp macro="" textlink="">
      <xdr:nvSpPr>
        <xdr:cNvPr id="93" name="楕円 92">
          <a:extLst>
            <a:ext uri="{FF2B5EF4-FFF2-40B4-BE49-F238E27FC236}">
              <a16:creationId xmlns:a16="http://schemas.microsoft.com/office/drawing/2014/main" id="{3D00C4D0-FE3F-4DB8-A969-F18267945D2C}"/>
            </a:ext>
          </a:extLst>
        </xdr:cNvPr>
        <xdr:cNvSpPr/>
      </xdr:nvSpPr>
      <xdr:spPr>
        <a:xfrm>
          <a:off x="4000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29</xdr:row>
      <xdr:rowOff>65828</xdr:rowOff>
    </xdr:to>
    <xdr:cxnSp macro="">
      <xdr:nvCxnSpPr>
        <xdr:cNvPr id="94" name="直線コネクタ 93">
          <a:extLst>
            <a:ext uri="{FF2B5EF4-FFF2-40B4-BE49-F238E27FC236}">
              <a16:creationId xmlns:a16="http://schemas.microsoft.com/office/drawing/2014/main" id="{DA222A6D-EC8E-4401-932C-A45D3207FA96}"/>
            </a:ext>
          </a:extLst>
        </xdr:cNvPr>
        <xdr:cNvCxnSpPr/>
      </xdr:nvCxnSpPr>
      <xdr:spPr>
        <a:xfrm flipV="1">
          <a:off x="4051300" y="5492750"/>
          <a:ext cx="711200" cy="31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95" name="楕円 94">
          <a:extLst>
            <a:ext uri="{FF2B5EF4-FFF2-40B4-BE49-F238E27FC236}">
              <a16:creationId xmlns:a16="http://schemas.microsoft.com/office/drawing/2014/main" id="{A2A8E534-E8A9-46D6-8B24-E70F69185D04}"/>
            </a:ext>
          </a:extLst>
        </xdr:cNvPr>
        <xdr:cNvSpPr/>
      </xdr:nvSpPr>
      <xdr:spPr>
        <a:xfrm>
          <a:off x="3238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29</xdr:row>
      <xdr:rowOff>87418</xdr:rowOff>
    </xdr:to>
    <xdr:cxnSp macro="">
      <xdr:nvCxnSpPr>
        <xdr:cNvPr id="96" name="直線コネクタ 95">
          <a:extLst>
            <a:ext uri="{FF2B5EF4-FFF2-40B4-BE49-F238E27FC236}">
              <a16:creationId xmlns:a16="http://schemas.microsoft.com/office/drawing/2014/main" id="{42765C4E-82BB-4D92-9258-B484AD5F38F4}"/>
            </a:ext>
          </a:extLst>
        </xdr:cNvPr>
        <xdr:cNvCxnSpPr/>
      </xdr:nvCxnSpPr>
      <xdr:spPr>
        <a:xfrm flipV="1">
          <a:off x="3289300" y="580940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97" name="楕円 96">
          <a:extLst>
            <a:ext uri="{FF2B5EF4-FFF2-40B4-BE49-F238E27FC236}">
              <a16:creationId xmlns:a16="http://schemas.microsoft.com/office/drawing/2014/main" id="{4B3419A5-67D3-4146-B4F2-1B5FFFF9624E}"/>
            </a:ext>
          </a:extLst>
        </xdr:cNvPr>
        <xdr:cNvSpPr/>
      </xdr:nvSpPr>
      <xdr:spPr>
        <a:xfrm>
          <a:off x="2476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29</xdr:row>
      <xdr:rowOff>87418</xdr:rowOff>
    </xdr:to>
    <xdr:cxnSp macro="">
      <xdr:nvCxnSpPr>
        <xdr:cNvPr id="98" name="直線コネクタ 97">
          <a:extLst>
            <a:ext uri="{FF2B5EF4-FFF2-40B4-BE49-F238E27FC236}">
              <a16:creationId xmlns:a16="http://schemas.microsoft.com/office/drawing/2014/main" id="{6D84910D-C0B5-4450-8A45-D95822874790}"/>
            </a:ext>
          </a:extLst>
        </xdr:cNvPr>
        <xdr:cNvCxnSpPr/>
      </xdr:nvCxnSpPr>
      <xdr:spPr>
        <a:xfrm>
          <a:off x="2527300" y="578781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99" name="楕円 98">
          <a:extLst>
            <a:ext uri="{FF2B5EF4-FFF2-40B4-BE49-F238E27FC236}">
              <a16:creationId xmlns:a16="http://schemas.microsoft.com/office/drawing/2014/main" id="{E3FC0443-DB4D-401E-B532-229EAF6C81B4}"/>
            </a:ext>
          </a:extLst>
        </xdr:cNvPr>
        <xdr:cNvSpPr/>
      </xdr:nvSpPr>
      <xdr:spPr>
        <a:xfrm>
          <a:off x="1714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44238</xdr:rowOff>
    </xdr:to>
    <xdr:cxnSp macro="">
      <xdr:nvCxnSpPr>
        <xdr:cNvPr id="100" name="直線コネクタ 99">
          <a:extLst>
            <a:ext uri="{FF2B5EF4-FFF2-40B4-BE49-F238E27FC236}">
              <a16:creationId xmlns:a16="http://schemas.microsoft.com/office/drawing/2014/main" id="{FD1E966D-2F73-4582-A86F-2D8F7716C5BC}"/>
            </a:ext>
          </a:extLst>
        </xdr:cNvPr>
        <xdr:cNvCxnSpPr/>
      </xdr:nvCxnSpPr>
      <xdr:spPr>
        <a:xfrm>
          <a:off x="1765300" y="57698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A04349EA-BD5F-40BF-8CAB-69CDDE5A4472}"/>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aveValue有形固定資産減価償却率">
          <a:extLst>
            <a:ext uri="{FF2B5EF4-FFF2-40B4-BE49-F238E27FC236}">
              <a16:creationId xmlns:a16="http://schemas.microsoft.com/office/drawing/2014/main" id="{0F7B258B-2FB4-4A33-9253-3386B6C82C10}"/>
            </a:ext>
          </a:extLst>
        </xdr:cNvPr>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3" name="n_3aveValue有形固定資産減価償却率">
          <a:extLst>
            <a:ext uri="{FF2B5EF4-FFF2-40B4-BE49-F238E27FC236}">
              <a16:creationId xmlns:a16="http://schemas.microsoft.com/office/drawing/2014/main" id="{0A19AA4A-3427-480C-B04B-2E7ADEA064A4}"/>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A2A7651E-927F-4FA7-8AE6-5733C6F7A90A}"/>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133155</xdr:rowOff>
    </xdr:from>
    <xdr:ext cx="405111" cy="259045"/>
    <xdr:sp macro="" textlink="">
      <xdr:nvSpPr>
        <xdr:cNvPr id="105" name="n_1mainValue有形固定資産減価償却率">
          <a:extLst>
            <a:ext uri="{FF2B5EF4-FFF2-40B4-BE49-F238E27FC236}">
              <a16:creationId xmlns:a16="http://schemas.microsoft.com/office/drawing/2014/main" id="{33912133-19E9-4793-8346-058F01AF9F63}"/>
            </a:ext>
          </a:extLst>
        </xdr:cNvPr>
        <xdr:cNvSpPr txBox="1"/>
      </xdr:nvSpPr>
      <xdr:spPr>
        <a:xfrm>
          <a:off x="38360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106" name="n_2mainValue有形固定資産減価償却率">
          <a:extLst>
            <a:ext uri="{FF2B5EF4-FFF2-40B4-BE49-F238E27FC236}">
              <a16:creationId xmlns:a16="http://schemas.microsoft.com/office/drawing/2014/main" id="{4A196656-2EE5-4396-AE71-FFFFE19C3D22}"/>
            </a:ext>
          </a:extLst>
        </xdr:cNvPr>
        <xdr:cNvSpPr txBox="1"/>
      </xdr:nvSpPr>
      <xdr:spPr>
        <a:xfrm>
          <a:off x="3086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107" name="n_3mainValue有形固定資産減価償却率">
          <a:extLst>
            <a:ext uri="{FF2B5EF4-FFF2-40B4-BE49-F238E27FC236}">
              <a16:creationId xmlns:a16="http://schemas.microsoft.com/office/drawing/2014/main" id="{6FC226DB-DD9D-444C-B3F9-9B54DE2D6D95}"/>
            </a:ext>
          </a:extLst>
        </xdr:cNvPr>
        <xdr:cNvSpPr txBox="1"/>
      </xdr:nvSpPr>
      <xdr:spPr>
        <a:xfrm>
          <a:off x="2324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93574</xdr:rowOff>
    </xdr:from>
    <xdr:ext cx="405111" cy="259045"/>
    <xdr:sp macro="" textlink="">
      <xdr:nvSpPr>
        <xdr:cNvPr id="108" name="n_4mainValue有形固定資産減価償却率">
          <a:extLst>
            <a:ext uri="{FF2B5EF4-FFF2-40B4-BE49-F238E27FC236}">
              <a16:creationId xmlns:a16="http://schemas.microsoft.com/office/drawing/2014/main" id="{D2F3275C-CF9A-4759-8D76-10A0076D76FB}"/>
            </a:ext>
          </a:extLst>
        </xdr:cNvPr>
        <xdr:cNvSpPr txBox="1"/>
      </xdr:nvSpPr>
      <xdr:spPr>
        <a:xfrm>
          <a:off x="1562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AFE1C41-81EA-4BB8-99AE-51D6E9D91C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EB14257-E611-44D2-93AE-74E0D4ABB8D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3C3096C-2E1A-44A1-9681-F0E21D1BA33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875AF24-9D06-40E6-8E1F-DFCDE2C627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A06A33B0-5D2E-4A2F-961D-9F27484EE0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60186D81-F69A-4885-A5F0-A5BD7026ACE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C88AE8AC-8164-4C0C-A1F3-C494B4F350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60391BE-BE86-41C2-A8CD-09107E0A392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9D08F6B-F790-44AC-9A76-9C6428807A6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9E169991-91C0-43BF-A580-FEE17BE948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FACC4B6-F7AF-426F-912D-763ACC6B936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4EDF516-71E5-4763-9B06-C3CB7FCBAE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37054FF-B7AA-473D-8AE3-6DEAD64D65C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年度の債務償還比率は全国平均・類似団体平均を下回っている。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充当可能基金金額が令和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年度と比べ約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億円増加しており、債務償還比率の分子から差し引く充当可能財源が増加している。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525511F-2457-4CE9-AFAE-2EDBFE6631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198621E0-3E56-4A39-BCD7-D421EF7208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CD5955B-A88F-4E69-BDA2-7E56E0479F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775ECF75-3A3E-4BC8-90AB-BDEFC2A46E3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363FF158-7F86-4787-B798-4BE465DE82F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8AB0BEA2-D431-4EB6-A166-79BB3F4C25F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F6C66656-26A1-4E02-AF90-89869264771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5F1CDED9-9E49-4C8F-A8B6-A4458FD68BF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6156BC87-EA76-44EB-8DD3-D0828089521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E4D2F55D-82AD-402B-897D-672C6D9FDCA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6A954653-E481-4985-87C3-2FA84E1D6BB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628E7D5D-BC7B-41D9-8255-CAF0AAC597F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D0D8B34-1E58-43BF-87DC-C8C9742BF78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E7407A6-A875-4864-9938-09151E06A8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94E511F-4640-4111-94B9-799325C0BF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451B7837-2000-4A4B-B97D-D711468EBE66}"/>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DC8B8098-BDC1-4544-871C-EB63565083AD}"/>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907F44AC-4812-48AB-B67F-2F17B94E98C9}"/>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14A738C-DB15-4301-8A37-43A511639A4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EBBC760-4A8C-48B0-AE2E-8D47D0093F0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C433E12D-D82C-49C4-AD7A-A09A0392E692}"/>
            </a:ext>
          </a:extLst>
        </xdr:cNvPr>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D4A2A850-70B2-4E94-B23A-BB67166D112B}"/>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98B1FA97-AC20-41F7-9C3F-4601D0420DC2}"/>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C41A18F1-840D-4DF0-8E3C-93FC0AD89EE8}"/>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BFB5C60C-78FA-404A-9A9E-F403F77E00EF}"/>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0EF680BE-5B31-4605-978F-087CE4380FDE}"/>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C56EA90-51F7-4EB0-8AC5-9857E88B98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288A70B-7463-4869-9207-C0D311BDE5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EFF74DB-09F3-440A-8578-CA4A088E147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2B8BF53-1E47-44C6-BC30-0E2712DBA02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0449378-C63C-42C3-A711-D3F74726D2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105347</xdr:rowOff>
    </xdr:from>
    <xdr:to>
      <xdr:col>76</xdr:col>
      <xdr:colOff>73025</xdr:colOff>
      <xdr:row>30</xdr:row>
      <xdr:rowOff>35497</xdr:rowOff>
    </xdr:to>
    <xdr:sp macro="" textlink="">
      <xdr:nvSpPr>
        <xdr:cNvPr id="153" name="楕円 152">
          <a:extLst>
            <a:ext uri="{FF2B5EF4-FFF2-40B4-BE49-F238E27FC236}">
              <a16:creationId xmlns:a16="http://schemas.microsoft.com/office/drawing/2014/main" id="{A45D2F68-3C8F-4B15-AC29-C7652855C694}"/>
            </a:ext>
          </a:extLst>
        </xdr:cNvPr>
        <xdr:cNvSpPr/>
      </xdr:nvSpPr>
      <xdr:spPr>
        <a:xfrm>
          <a:off x="14744700" y="5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128224</xdr:rowOff>
    </xdr:from>
    <xdr:ext cx="469744" cy="259045"/>
    <xdr:sp macro="" textlink="">
      <xdr:nvSpPr>
        <xdr:cNvPr id="154" name="債務償還比率該当値テキスト">
          <a:extLst>
            <a:ext uri="{FF2B5EF4-FFF2-40B4-BE49-F238E27FC236}">
              <a16:creationId xmlns:a16="http://schemas.microsoft.com/office/drawing/2014/main" id="{002C1552-DC7B-402E-9566-DBE2E72F5B32}"/>
            </a:ext>
          </a:extLst>
        </xdr:cNvPr>
        <xdr:cNvSpPr txBox="1"/>
      </xdr:nvSpPr>
      <xdr:spPr>
        <a:xfrm>
          <a:off x="14846300" y="57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47254</xdr:rowOff>
    </xdr:from>
    <xdr:to>
      <xdr:col>72</xdr:col>
      <xdr:colOff>123825</xdr:colOff>
      <xdr:row>31</xdr:row>
      <xdr:rowOff>148854</xdr:rowOff>
    </xdr:to>
    <xdr:sp macro="" textlink="">
      <xdr:nvSpPr>
        <xdr:cNvPr id="155" name="楕円 154">
          <a:extLst>
            <a:ext uri="{FF2B5EF4-FFF2-40B4-BE49-F238E27FC236}">
              <a16:creationId xmlns:a16="http://schemas.microsoft.com/office/drawing/2014/main" id="{9206B0B1-CAB1-4F9D-BA12-B8DB4493CFF1}"/>
            </a:ext>
          </a:extLst>
        </xdr:cNvPr>
        <xdr:cNvSpPr/>
      </xdr:nvSpPr>
      <xdr:spPr>
        <a:xfrm>
          <a:off x="14033500" y="61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156147</xdr:rowOff>
    </xdr:from>
    <xdr:to>
      <xdr:col>76</xdr:col>
      <xdr:colOff>22225</xdr:colOff>
      <xdr:row>31</xdr:row>
      <xdr:rowOff>98054</xdr:rowOff>
    </xdr:to>
    <xdr:cxnSp macro="">
      <xdr:nvCxnSpPr>
        <xdr:cNvPr id="156" name="直線コネクタ 155">
          <a:extLst>
            <a:ext uri="{FF2B5EF4-FFF2-40B4-BE49-F238E27FC236}">
              <a16:creationId xmlns:a16="http://schemas.microsoft.com/office/drawing/2014/main" id="{13BF58BE-4C69-4CB8-88B5-B2B7DF596C67}"/>
            </a:ext>
          </a:extLst>
        </xdr:cNvPr>
        <xdr:cNvCxnSpPr/>
      </xdr:nvCxnSpPr>
      <xdr:spPr>
        <a:xfrm flipV="1">
          <a:off x="14084300" y="5899722"/>
          <a:ext cx="711200" cy="28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17579</xdr:rowOff>
    </xdr:from>
    <xdr:to>
      <xdr:col>68</xdr:col>
      <xdr:colOff>123825</xdr:colOff>
      <xdr:row>32</xdr:row>
      <xdr:rowOff>119179</xdr:rowOff>
    </xdr:to>
    <xdr:sp macro="" textlink="">
      <xdr:nvSpPr>
        <xdr:cNvPr id="157" name="楕円 156">
          <a:extLst>
            <a:ext uri="{FF2B5EF4-FFF2-40B4-BE49-F238E27FC236}">
              <a16:creationId xmlns:a16="http://schemas.microsoft.com/office/drawing/2014/main" id="{B697F287-ACD2-4262-8B90-227B0E1CC4DF}"/>
            </a:ext>
          </a:extLst>
        </xdr:cNvPr>
        <xdr:cNvSpPr/>
      </xdr:nvSpPr>
      <xdr:spPr>
        <a:xfrm>
          <a:off x="13271500" y="62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98054</xdr:rowOff>
    </xdr:from>
    <xdr:to>
      <xdr:col>72</xdr:col>
      <xdr:colOff>73025</xdr:colOff>
      <xdr:row>32</xdr:row>
      <xdr:rowOff>68379</xdr:rowOff>
    </xdr:to>
    <xdr:cxnSp macro="">
      <xdr:nvCxnSpPr>
        <xdr:cNvPr id="158" name="直線コネクタ 157">
          <a:extLst>
            <a:ext uri="{FF2B5EF4-FFF2-40B4-BE49-F238E27FC236}">
              <a16:creationId xmlns:a16="http://schemas.microsoft.com/office/drawing/2014/main" id="{7CF363A8-04F1-4AB7-B18E-2485C3AD7FC9}"/>
            </a:ext>
          </a:extLst>
        </xdr:cNvPr>
        <xdr:cNvCxnSpPr/>
      </xdr:nvCxnSpPr>
      <xdr:spPr>
        <a:xfrm flipV="1">
          <a:off x="13322300" y="6184529"/>
          <a:ext cx="762000" cy="1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73882</xdr:rowOff>
    </xdr:from>
    <xdr:to>
      <xdr:col>64</xdr:col>
      <xdr:colOff>123825</xdr:colOff>
      <xdr:row>32</xdr:row>
      <xdr:rowOff>4032</xdr:rowOff>
    </xdr:to>
    <xdr:sp macro="" textlink="">
      <xdr:nvSpPr>
        <xdr:cNvPr id="159" name="楕円 158">
          <a:extLst>
            <a:ext uri="{FF2B5EF4-FFF2-40B4-BE49-F238E27FC236}">
              <a16:creationId xmlns:a16="http://schemas.microsoft.com/office/drawing/2014/main" id="{CB11417E-89E8-4F95-9011-A76CF5BB0804}"/>
            </a:ext>
          </a:extLst>
        </xdr:cNvPr>
        <xdr:cNvSpPr/>
      </xdr:nvSpPr>
      <xdr:spPr>
        <a:xfrm>
          <a:off x="12509500" y="61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124682</xdr:rowOff>
    </xdr:from>
    <xdr:to>
      <xdr:col>68</xdr:col>
      <xdr:colOff>73025</xdr:colOff>
      <xdr:row>32</xdr:row>
      <xdr:rowOff>68379</xdr:rowOff>
    </xdr:to>
    <xdr:cxnSp macro="">
      <xdr:nvCxnSpPr>
        <xdr:cNvPr id="160" name="直線コネクタ 159">
          <a:extLst>
            <a:ext uri="{FF2B5EF4-FFF2-40B4-BE49-F238E27FC236}">
              <a16:creationId xmlns:a16="http://schemas.microsoft.com/office/drawing/2014/main" id="{E4398631-F81A-411B-B32C-1A9CD6CD4678}"/>
            </a:ext>
          </a:extLst>
        </xdr:cNvPr>
        <xdr:cNvCxnSpPr/>
      </xdr:nvCxnSpPr>
      <xdr:spPr>
        <a:xfrm>
          <a:off x="12560300" y="6211157"/>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63807</xdr:rowOff>
    </xdr:from>
    <xdr:to>
      <xdr:col>60</xdr:col>
      <xdr:colOff>123825</xdr:colOff>
      <xdr:row>31</xdr:row>
      <xdr:rowOff>165407</xdr:rowOff>
    </xdr:to>
    <xdr:sp macro="" textlink="">
      <xdr:nvSpPr>
        <xdr:cNvPr id="161" name="楕円 160">
          <a:extLst>
            <a:ext uri="{FF2B5EF4-FFF2-40B4-BE49-F238E27FC236}">
              <a16:creationId xmlns:a16="http://schemas.microsoft.com/office/drawing/2014/main" id="{FA23716F-7E82-48AA-8804-ACF9F9DB2BBF}"/>
            </a:ext>
          </a:extLst>
        </xdr:cNvPr>
        <xdr:cNvSpPr/>
      </xdr:nvSpPr>
      <xdr:spPr>
        <a:xfrm>
          <a:off x="11747500" y="61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114607</xdr:rowOff>
    </xdr:from>
    <xdr:to>
      <xdr:col>64</xdr:col>
      <xdr:colOff>73025</xdr:colOff>
      <xdr:row>31</xdr:row>
      <xdr:rowOff>124682</xdr:rowOff>
    </xdr:to>
    <xdr:cxnSp macro="">
      <xdr:nvCxnSpPr>
        <xdr:cNvPr id="162" name="直線コネクタ 161">
          <a:extLst>
            <a:ext uri="{FF2B5EF4-FFF2-40B4-BE49-F238E27FC236}">
              <a16:creationId xmlns:a16="http://schemas.microsoft.com/office/drawing/2014/main" id="{99BAEF7B-47FE-4AD4-9B9F-0F692A4BA875}"/>
            </a:ext>
          </a:extLst>
        </xdr:cNvPr>
        <xdr:cNvCxnSpPr/>
      </xdr:nvCxnSpPr>
      <xdr:spPr>
        <a:xfrm>
          <a:off x="11798300" y="6201082"/>
          <a:ext cx="762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a:extLst>
            <a:ext uri="{FF2B5EF4-FFF2-40B4-BE49-F238E27FC236}">
              <a16:creationId xmlns:a16="http://schemas.microsoft.com/office/drawing/2014/main" id="{F7F5C812-1423-4CD8-A41E-80BE60A2F6FE}"/>
            </a:ext>
          </a:extLst>
        </xdr:cNvPr>
        <xdr:cNvSpPr txBox="1"/>
      </xdr:nvSpPr>
      <xdr:spPr>
        <a:xfrm>
          <a:off x="13836727" y="629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a:extLst>
            <a:ext uri="{FF2B5EF4-FFF2-40B4-BE49-F238E27FC236}">
              <a16:creationId xmlns:a16="http://schemas.microsoft.com/office/drawing/2014/main" id="{A61F92EE-581E-4F29-96BB-3AD19085363E}"/>
            </a:ext>
          </a:extLst>
        </xdr:cNvPr>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a:extLst>
            <a:ext uri="{FF2B5EF4-FFF2-40B4-BE49-F238E27FC236}">
              <a16:creationId xmlns:a16="http://schemas.microsoft.com/office/drawing/2014/main" id="{F41B7B4E-3A8A-49DF-A061-27D57F8FC0A7}"/>
            </a:ext>
          </a:extLst>
        </xdr:cNvPr>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66" name="n_4aveValue債務償還比率">
          <a:extLst>
            <a:ext uri="{FF2B5EF4-FFF2-40B4-BE49-F238E27FC236}">
              <a16:creationId xmlns:a16="http://schemas.microsoft.com/office/drawing/2014/main" id="{A04B33CD-3BC5-44A5-9831-5B1BDA6E8421}"/>
            </a:ext>
          </a:extLst>
        </xdr:cNvPr>
        <xdr:cNvSpPr txBox="1"/>
      </xdr:nvSpPr>
      <xdr:spPr>
        <a:xfrm>
          <a:off x="11563427"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165381</xdr:rowOff>
    </xdr:from>
    <xdr:ext cx="469744" cy="259045"/>
    <xdr:sp macro="" textlink="">
      <xdr:nvSpPr>
        <xdr:cNvPr id="167" name="n_1mainValue債務償還比率">
          <a:extLst>
            <a:ext uri="{FF2B5EF4-FFF2-40B4-BE49-F238E27FC236}">
              <a16:creationId xmlns:a16="http://schemas.microsoft.com/office/drawing/2014/main" id="{F1766D6C-67A9-44ED-A730-778A182C834C}"/>
            </a:ext>
          </a:extLst>
        </xdr:cNvPr>
        <xdr:cNvSpPr txBox="1"/>
      </xdr:nvSpPr>
      <xdr:spPr>
        <a:xfrm>
          <a:off x="13836727" y="590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135706</xdr:rowOff>
    </xdr:from>
    <xdr:ext cx="469744" cy="259045"/>
    <xdr:sp macro="" textlink="">
      <xdr:nvSpPr>
        <xdr:cNvPr id="168" name="n_2mainValue債務償還比率">
          <a:extLst>
            <a:ext uri="{FF2B5EF4-FFF2-40B4-BE49-F238E27FC236}">
              <a16:creationId xmlns:a16="http://schemas.microsoft.com/office/drawing/2014/main" id="{37BFB90B-EB47-4560-A497-44754E06CE33}"/>
            </a:ext>
          </a:extLst>
        </xdr:cNvPr>
        <xdr:cNvSpPr txBox="1"/>
      </xdr:nvSpPr>
      <xdr:spPr>
        <a:xfrm>
          <a:off x="13087427" y="605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20559</xdr:rowOff>
    </xdr:from>
    <xdr:ext cx="469744" cy="259045"/>
    <xdr:sp macro="" textlink="">
      <xdr:nvSpPr>
        <xdr:cNvPr id="169" name="n_3mainValue債務償還比率">
          <a:extLst>
            <a:ext uri="{FF2B5EF4-FFF2-40B4-BE49-F238E27FC236}">
              <a16:creationId xmlns:a16="http://schemas.microsoft.com/office/drawing/2014/main" id="{372296FF-5F55-4251-B497-82EC4644D534}"/>
            </a:ext>
          </a:extLst>
        </xdr:cNvPr>
        <xdr:cNvSpPr txBox="1"/>
      </xdr:nvSpPr>
      <xdr:spPr>
        <a:xfrm>
          <a:off x="12325427" y="59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10484</xdr:rowOff>
    </xdr:from>
    <xdr:ext cx="469744" cy="259045"/>
    <xdr:sp macro="" textlink="">
      <xdr:nvSpPr>
        <xdr:cNvPr id="170" name="n_4mainValue債務償還比率">
          <a:extLst>
            <a:ext uri="{FF2B5EF4-FFF2-40B4-BE49-F238E27FC236}">
              <a16:creationId xmlns:a16="http://schemas.microsoft.com/office/drawing/2014/main" id="{D109008A-3E6A-4B68-A461-6054B4040805}"/>
            </a:ext>
          </a:extLst>
        </xdr:cNvPr>
        <xdr:cNvSpPr txBox="1"/>
      </xdr:nvSpPr>
      <xdr:spPr>
        <a:xfrm>
          <a:off x="11563427" y="59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1209C02-671A-499A-B520-D12F483153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138D215-9E49-4D20-AA63-8D01D5A9A4A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DD97FCB-23B6-48A0-9BED-3807542D0E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FD1D12D-1AD6-429E-8792-E27A07B9B8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6592A42-1848-402C-BEEC-06C05D5D68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0735FCC-E7D3-402A-A4D5-DDAAAAF8EDE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11D8C9-1711-432B-8CB2-827A0B5E36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C189BB-7579-4ACA-BA0E-BF0DBEF2C2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342007-6021-4AAE-8260-1ED2924E37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36CC39-974F-4BAB-8598-C0C9EC9896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B7857C-37B1-4109-BE60-C6440B9FD2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454E6B-91D4-49C4-9E20-23F1F83D55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3C2D49-9668-4484-93BC-331F39F820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6EE870-CFDE-47D0-A5E7-568E64F5F4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AD9EB9-5042-4FE4-9D87-B12EA9673F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F6FC95-281C-4D66-9AFA-B433E5A9D8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DBD987-1889-41C1-B2E3-A802496BDA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D5F12A-34B0-4B59-8F1F-B9D2A16AA8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9AF3DF-EFAB-42E0-922D-547C424B68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72357C-4BBC-4ECE-89DC-AD07E7BD25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3BAE17-58BC-4452-9D7D-D34BD3BEBC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436366-5FB0-498D-AB90-86D41F9896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EB047B-A26F-4E85-9BC2-7F9E8DD74A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ECE5EE-8641-408B-852D-98D4F36C98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87CF54-442A-4E60-988F-BDE855402F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EDCDDA-89FB-4DB7-ABA2-B08B4B03B4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0B906F-AA59-4429-8224-21774A2033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BDF829-129A-44C0-AD31-5809EBF27A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4969D9-ABB0-44AF-B47D-F144F225FE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212CEE-8ECE-4200-BF62-B01F30A4F0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37BFC8-5778-4769-9437-AECB4DA55E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A9B9D0-FDC0-492A-A392-AA64889944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A31B11-9CE7-41AC-A5D7-873AECA2A4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2A4D2D-2162-4FA6-9D7F-239ECE73D9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6B8B67-B6D4-4504-B8E2-477C23AFDF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5C5EE1-C4FB-4A10-B818-8C848F370B2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BECCF7-9B47-42DE-BD8E-62206034FE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7B7858-4C82-443F-B7A5-A9D7708409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ED270B-139E-4F22-9259-93737F0294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0F6861-7F41-4855-98A2-F771CE0761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D4C7AC-2782-4431-B159-BF25BB6372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D172BB-4FC5-4936-94C9-4140CE614E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2327E3-7804-481E-A063-BE53E06320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A4C37D-F9CE-44BD-8095-1C4C499B52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F4BC1E-FBB2-4992-A729-A6CB6B03808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2F49770-F8DD-472E-9F67-5C047F5D59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8B05696-6ABE-480F-A90D-9982F1DE95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46508A9-1A11-4EAF-9ECA-E28C271AA0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5872678-47F6-4B1D-993E-1A8FCADF87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910D57A-6D9A-4B6F-B3CE-28201665E5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2937C0F-F1E8-4921-8CAA-CE2B23641E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827C3CF-E233-40B5-9C68-0828BD1F49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3B5E448-603E-44D9-853A-3C8CE51448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a:extLst>
            <a:ext uri="{FF2B5EF4-FFF2-40B4-BE49-F238E27FC236}">
              <a16:creationId xmlns:a16="http://schemas.microsoft.com/office/drawing/2014/main" id="{180605B6-2832-4002-BB54-CCDE89BBB8E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1FF3E370-0D3F-4A3C-A7C2-9EAE9E4F83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F9E9ABC9-8578-41F7-B24B-0130ED7657D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A02F5852-5B88-4B57-B465-E8442D4F64E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9FCE2D95-00ED-4004-BA45-0946DA52B24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4" name="テキスト ボックス 53">
          <a:extLst>
            <a:ext uri="{FF2B5EF4-FFF2-40B4-BE49-F238E27FC236}">
              <a16:creationId xmlns:a16="http://schemas.microsoft.com/office/drawing/2014/main" id="{CC1ED508-309B-43DD-A460-EA9E3C92283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3D08C17B-E38B-401A-A7AA-AC3594AD00B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6" name="テキスト ボックス 55">
          <a:extLst>
            <a:ext uri="{FF2B5EF4-FFF2-40B4-BE49-F238E27FC236}">
              <a16:creationId xmlns:a16="http://schemas.microsoft.com/office/drawing/2014/main" id="{045A6388-310D-4CE6-8BA0-0597B341E1A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3C8D8237-7A96-450A-98CC-B205EFD15F5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8" name="テキスト ボックス 57">
          <a:extLst>
            <a:ext uri="{FF2B5EF4-FFF2-40B4-BE49-F238E27FC236}">
              <a16:creationId xmlns:a16="http://schemas.microsoft.com/office/drawing/2014/main" id="{21B9836D-2042-49A7-8035-760BFA2779D9}"/>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69005029-56B3-413D-98FD-14EBE27E12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0" name="テキスト ボックス 59">
          <a:extLst>
            <a:ext uri="{FF2B5EF4-FFF2-40B4-BE49-F238E27FC236}">
              <a16:creationId xmlns:a16="http://schemas.microsoft.com/office/drawing/2014/main" id="{0F7B7699-54C4-4CC5-8482-7C178564EAF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道路】&#10;一人当たり延長グラフ枠">
          <a:extLst>
            <a:ext uri="{FF2B5EF4-FFF2-40B4-BE49-F238E27FC236}">
              <a16:creationId xmlns:a16="http://schemas.microsoft.com/office/drawing/2014/main" id="{2CD59EB2-3586-4A98-8D23-C0CC9AE19D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62" name="直線コネクタ 61">
          <a:extLst>
            <a:ext uri="{FF2B5EF4-FFF2-40B4-BE49-F238E27FC236}">
              <a16:creationId xmlns:a16="http://schemas.microsoft.com/office/drawing/2014/main" id="{4E5A3423-CBB8-4BF3-9BB0-4E0FCB0EE306}"/>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63" name="【道路】&#10;一人当たり延長最小値テキスト">
          <a:extLst>
            <a:ext uri="{FF2B5EF4-FFF2-40B4-BE49-F238E27FC236}">
              <a16:creationId xmlns:a16="http://schemas.microsoft.com/office/drawing/2014/main" id="{F2DCFDE4-D807-4DEF-8516-57A1A96D28F0}"/>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64" name="直線コネクタ 63">
          <a:extLst>
            <a:ext uri="{FF2B5EF4-FFF2-40B4-BE49-F238E27FC236}">
              <a16:creationId xmlns:a16="http://schemas.microsoft.com/office/drawing/2014/main" id="{C65E3EB0-48AA-43E6-B8B7-417A27EF2798}"/>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65" name="【道路】&#10;一人当たり延長最大値テキスト">
          <a:extLst>
            <a:ext uri="{FF2B5EF4-FFF2-40B4-BE49-F238E27FC236}">
              <a16:creationId xmlns:a16="http://schemas.microsoft.com/office/drawing/2014/main" id="{3DDE644F-AC70-492F-99B6-6887BE8692E1}"/>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66" name="直線コネクタ 65">
          <a:extLst>
            <a:ext uri="{FF2B5EF4-FFF2-40B4-BE49-F238E27FC236}">
              <a16:creationId xmlns:a16="http://schemas.microsoft.com/office/drawing/2014/main" id="{CA360569-2A73-40A3-8CED-CD3E1BB58EE4}"/>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67" name="【道路】&#10;一人当たり延長平均値テキスト">
          <a:extLst>
            <a:ext uri="{FF2B5EF4-FFF2-40B4-BE49-F238E27FC236}">
              <a16:creationId xmlns:a16="http://schemas.microsoft.com/office/drawing/2014/main" id="{DEFBFD6D-6ACA-4FEC-88C0-9E3E4522EA0C}"/>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68" name="フローチャート: 判断 67">
          <a:extLst>
            <a:ext uri="{FF2B5EF4-FFF2-40B4-BE49-F238E27FC236}">
              <a16:creationId xmlns:a16="http://schemas.microsoft.com/office/drawing/2014/main" id="{BBB49AFD-C1E5-49ED-866A-D6973BA75561}"/>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69" name="フローチャート: 判断 68">
          <a:extLst>
            <a:ext uri="{FF2B5EF4-FFF2-40B4-BE49-F238E27FC236}">
              <a16:creationId xmlns:a16="http://schemas.microsoft.com/office/drawing/2014/main" id="{13DD2E29-9B3F-44DC-B37C-2BF43223AC86}"/>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70" name="フローチャート: 判断 69">
          <a:extLst>
            <a:ext uri="{FF2B5EF4-FFF2-40B4-BE49-F238E27FC236}">
              <a16:creationId xmlns:a16="http://schemas.microsoft.com/office/drawing/2014/main" id="{10F9E0F3-7D78-4F3A-9DF0-407970AE82F5}"/>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71" name="フローチャート: 判断 70">
          <a:extLst>
            <a:ext uri="{FF2B5EF4-FFF2-40B4-BE49-F238E27FC236}">
              <a16:creationId xmlns:a16="http://schemas.microsoft.com/office/drawing/2014/main" id="{566B6B92-D03B-41B4-A34C-40C9C9FA59AD}"/>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72" name="フローチャート: 判断 71">
          <a:extLst>
            <a:ext uri="{FF2B5EF4-FFF2-40B4-BE49-F238E27FC236}">
              <a16:creationId xmlns:a16="http://schemas.microsoft.com/office/drawing/2014/main" id="{CB865D09-A877-4E42-8E69-8E806FBEC86D}"/>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DCD36E7-4BE3-4813-88B4-EB4A4235E9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394E30D-29B8-400F-A8EE-804C44FADA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6B7B3891-625D-44C0-BF23-A87E8BC2F7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F5650030-48C1-4D96-9237-7F6DEC62E5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178E7FD5-CA57-4F1E-A50A-BA918F1406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164754</xdr:rowOff>
    </xdr:from>
    <xdr:to>
      <xdr:col>55</xdr:col>
      <xdr:colOff>50800</xdr:colOff>
      <xdr:row>41</xdr:row>
      <xdr:rowOff>94904</xdr:rowOff>
    </xdr:to>
    <xdr:sp macro="" textlink="">
      <xdr:nvSpPr>
        <xdr:cNvPr id="78" name="楕円 77">
          <a:extLst>
            <a:ext uri="{FF2B5EF4-FFF2-40B4-BE49-F238E27FC236}">
              <a16:creationId xmlns:a16="http://schemas.microsoft.com/office/drawing/2014/main" id="{6195D250-3DDF-42E9-9E9C-BC885FF4B6F9}"/>
            </a:ext>
          </a:extLst>
        </xdr:cNvPr>
        <xdr:cNvSpPr/>
      </xdr:nvSpPr>
      <xdr:spPr>
        <a:xfrm>
          <a:off x="10426700" y="70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79681</xdr:rowOff>
    </xdr:from>
    <xdr:ext cx="469744" cy="259045"/>
    <xdr:sp macro="" textlink="">
      <xdr:nvSpPr>
        <xdr:cNvPr id="79" name="【道路】&#10;一人当たり延長該当値テキスト">
          <a:extLst>
            <a:ext uri="{FF2B5EF4-FFF2-40B4-BE49-F238E27FC236}">
              <a16:creationId xmlns:a16="http://schemas.microsoft.com/office/drawing/2014/main" id="{6C0E59FE-D3B8-4CCB-873C-02A51453343E}"/>
            </a:ext>
          </a:extLst>
        </xdr:cNvPr>
        <xdr:cNvSpPr txBox="1"/>
      </xdr:nvSpPr>
      <xdr:spPr>
        <a:xfrm>
          <a:off x="10515600" y="69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164800</xdr:rowOff>
    </xdr:from>
    <xdr:to>
      <xdr:col>50</xdr:col>
      <xdr:colOff>165100</xdr:colOff>
      <xdr:row>41</xdr:row>
      <xdr:rowOff>94950</xdr:rowOff>
    </xdr:to>
    <xdr:sp macro="" textlink="">
      <xdr:nvSpPr>
        <xdr:cNvPr id="80" name="楕円 79">
          <a:extLst>
            <a:ext uri="{FF2B5EF4-FFF2-40B4-BE49-F238E27FC236}">
              <a16:creationId xmlns:a16="http://schemas.microsoft.com/office/drawing/2014/main" id="{20B9709B-EBEF-4B75-BB67-DF28C9D2A252}"/>
            </a:ext>
          </a:extLst>
        </xdr:cNvPr>
        <xdr:cNvSpPr/>
      </xdr:nvSpPr>
      <xdr:spPr>
        <a:xfrm>
          <a:off x="9588500" y="7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44104</xdr:rowOff>
    </xdr:from>
    <xdr:to>
      <xdr:col>55</xdr:col>
      <xdr:colOff>0</xdr:colOff>
      <xdr:row>41</xdr:row>
      <xdr:rowOff>44150</xdr:rowOff>
    </xdr:to>
    <xdr:cxnSp macro="">
      <xdr:nvCxnSpPr>
        <xdr:cNvPr id="81" name="直線コネクタ 80">
          <a:extLst>
            <a:ext uri="{FF2B5EF4-FFF2-40B4-BE49-F238E27FC236}">
              <a16:creationId xmlns:a16="http://schemas.microsoft.com/office/drawing/2014/main" id="{8AE9DA54-A2A4-4993-9C59-4468E800753B}"/>
            </a:ext>
          </a:extLst>
        </xdr:cNvPr>
        <xdr:cNvCxnSpPr/>
      </xdr:nvCxnSpPr>
      <xdr:spPr>
        <a:xfrm flipV="1">
          <a:off x="9639300" y="70735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165029</xdr:rowOff>
    </xdr:from>
    <xdr:to>
      <xdr:col>46</xdr:col>
      <xdr:colOff>38100</xdr:colOff>
      <xdr:row>41</xdr:row>
      <xdr:rowOff>95179</xdr:rowOff>
    </xdr:to>
    <xdr:sp macro="" textlink="">
      <xdr:nvSpPr>
        <xdr:cNvPr id="82" name="楕円 81">
          <a:extLst>
            <a:ext uri="{FF2B5EF4-FFF2-40B4-BE49-F238E27FC236}">
              <a16:creationId xmlns:a16="http://schemas.microsoft.com/office/drawing/2014/main" id="{5310FD5C-A40B-4DC1-ACFC-B51DA2ED4195}"/>
            </a:ext>
          </a:extLst>
        </xdr:cNvPr>
        <xdr:cNvSpPr/>
      </xdr:nvSpPr>
      <xdr:spPr>
        <a:xfrm>
          <a:off x="8699500" y="7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44150</xdr:rowOff>
    </xdr:from>
    <xdr:to>
      <xdr:col>50</xdr:col>
      <xdr:colOff>114300</xdr:colOff>
      <xdr:row>41</xdr:row>
      <xdr:rowOff>44379</xdr:rowOff>
    </xdr:to>
    <xdr:cxnSp macro="">
      <xdr:nvCxnSpPr>
        <xdr:cNvPr id="83" name="直線コネクタ 82">
          <a:extLst>
            <a:ext uri="{FF2B5EF4-FFF2-40B4-BE49-F238E27FC236}">
              <a16:creationId xmlns:a16="http://schemas.microsoft.com/office/drawing/2014/main" id="{BBCBEECC-C96C-439B-9E3D-A417F331B4FC}"/>
            </a:ext>
          </a:extLst>
        </xdr:cNvPr>
        <xdr:cNvCxnSpPr/>
      </xdr:nvCxnSpPr>
      <xdr:spPr>
        <a:xfrm flipV="1">
          <a:off x="8750300" y="70736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165440</xdr:rowOff>
    </xdr:from>
    <xdr:to>
      <xdr:col>41</xdr:col>
      <xdr:colOff>101600</xdr:colOff>
      <xdr:row>41</xdr:row>
      <xdr:rowOff>95590</xdr:rowOff>
    </xdr:to>
    <xdr:sp macro="" textlink="">
      <xdr:nvSpPr>
        <xdr:cNvPr id="84" name="楕円 83">
          <a:extLst>
            <a:ext uri="{FF2B5EF4-FFF2-40B4-BE49-F238E27FC236}">
              <a16:creationId xmlns:a16="http://schemas.microsoft.com/office/drawing/2014/main" id="{3E51594E-E6E9-47FC-ACB9-501CBDBCFB15}"/>
            </a:ext>
          </a:extLst>
        </xdr:cNvPr>
        <xdr:cNvSpPr/>
      </xdr:nvSpPr>
      <xdr:spPr>
        <a:xfrm>
          <a:off x="7810500" y="7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44379</xdr:rowOff>
    </xdr:from>
    <xdr:to>
      <xdr:col>45</xdr:col>
      <xdr:colOff>177800</xdr:colOff>
      <xdr:row>41</xdr:row>
      <xdr:rowOff>44790</xdr:rowOff>
    </xdr:to>
    <xdr:cxnSp macro="">
      <xdr:nvCxnSpPr>
        <xdr:cNvPr id="85" name="直線コネクタ 84">
          <a:extLst>
            <a:ext uri="{FF2B5EF4-FFF2-40B4-BE49-F238E27FC236}">
              <a16:creationId xmlns:a16="http://schemas.microsoft.com/office/drawing/2014/main" id="{16908842-602D-45C4-8C9E-42AFE831897E}"/>
            </a:ext>
          </a:extLst>
        </xdr:cNvPr>
        <xdr:cNvCxnSpPr/>
      </xdr:nvCxnSpPr>
      <xdr:spPr>
        <a:xfrm flipV="1">
          <a:off x="7861300" y="707382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165852</xdr:rowOff>
    </xdr:from>
    <xdr:to>
      <xdr:col>36</xdr:col>
      <xdr:colOff>165100</xdr:colOff>
      <xdr:row>41</xdr:row>
      <xdr:rowOff>96002</xdr:rowOff>
    </xdr:to>
    <xdr:sp macro="" textlink="">
      <xdr:nvSpPr>
        <xdr:cNvPr id="86" name="楕円 85">
          <a:extLst>
            <a:ext uri="{FF2B5EF4-FFF2-40B4-BE49-F238E27FC236}">
              <a16:creationId xmlns:a16="http://schemas.microsoft.com/office/drawing/2014/main" id="{0D79FC32-360B-4B37-929C-EC5DE3C89878}"/>
            </a:ext>
          </a:extLst>
        </xdr:cNvPr>
        <xdr:cNvSpPr/>
      </xdr:nvSpPr>
      <xdr:spPr>
        <a:xfrm>
          <a:off x="6921500" y="7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44790</xdr:rowOff>
    </xdr:from>
    <xdr:to>
      <xdr:col>41</xdr:col>
      <xdr:colOff>50800</xdr:colOff>
      <xdr:row>41</xdr:row>
      <xdr:rowOff>45202</xdr:rowOff>
    </xdr:to>
    <xdr:cxnSp macro="">
      <xdr:nvCxnSpPr>
        <xdr:cNvPr id="87" name="直線コネクタ 86">
          <a:extLst>
            <a:ext uri="{FF2B5EF4-FFF2-40B4-BE49-F238E27FC236}">
              <a16:creationId xmlns:a16="http://schemas.microsoft.com/office/drawing/2014/main" id="{39981CE5-6D26-4662-B296-F614F23DB9DF}"/>
            </a:ext>
          </a:extLst>
        </xdr:cNvPr>
        <xdr:cNvCxnSpPr/>
      </xdr:nvCxnSpPr>
      <xdr:spPr>
        <a:xfrm flipV="1">
          <a:off x="6972300" y="707424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88" name="n_1aveValue【道路】&#10;一人当たり延長">
          <a:extLst>
            <a:ext uri="{FF2B5EF4-FFF2-40B4-BE49-F238E27FC236}">
              <a16:creationId xmlns:a16="http://schemas.microsoft.com/office/drawing/2014/main" id="{B8B7DBA0-54DC-45C0-97EB-D2731C4FFF9E}"/>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89" name="n_2aveValue【道路】&#10;一人当たり延長">
          <a:extLst>
            <a:ext uri="{FF2B5EF4-FFF2-40B4-BE49-F238E27FC236}">
              <a16:creationId xmlns:a16="http://schemas.microsoft.com/office/drawing/2014/main" id="{B46D210E-A859-460F-AFF1-BD52C84858A4}"/>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90" name="n_3aveValue【道路】&#10;一人当たり延長">
          <a:extLst>
            <a:ext uri="{FF2B5EF4-FFF2-40B4-BE49-F238E27FC236}">
              <a16:creationId xmlns:a16="http://schemas.microsoft.com/office/drawing/2014/main" id="{D91F5C85-4BA1-47DE-9C6E-F53FF1C76E78}"/>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91" name="n_4aveValue【道路】&#10;一人当たり延長">
          <a:extLst>
            <a:ext uri="{FF2B5EF4-FFF2-40B4-BE49-F238E27FC236}">
              <a16:creationId xmlns:a16="http://schemas.microsoft.com/office/drawing/2014/main" id="{1C7B2D3A-5149-4F80-8877-D6EDEEDA7C63}"/>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86077</xdr:rowOff>
    </xdr:from>
    <xdr:ext cx="469744" cy="259045"/>
    <xdr:sp macro="" textlink="">
      <xdr:nvSpPr>
        <xdr:cNvPr id="92" name="n_1mainValue【道路】&#10;一人当たり延長">
          <a:extLst>
            <a:ext uri="{FF2B5EF4-FFF2-40B4-BE49-F238E27FC236}">
              <a16:creationId xmlns:a16="http://schemas.microsoft.com/office/drawing/2014/main" id="{5F8D63A8-DAE7-4042-8292-74D6A973365B}"/>
            </a:ext>
          </a:extLst>
        </xdr:cNvPr>
        <xdr:cNvSpPr txBox="1"/>
      </xdr:nvSpPr>
      <xdr:spPr>
        <a:xfrm>
          <a:off x="9391727" y="71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86306</xdr:rowOff>
    </xdr:from>
    <xdr:ext cx="469744" cy="259045"/>
    <xdr:sp macro="" textlink="">
      <xdr:nvSpPr>
        <xdr:cNvPr id="93" name="n_2mainValue【道路】&#10;一人当たり延長">
          <a:extLst>
            <a:ext uri="{FF2B5EF4-FFF2-40B4-BE49-F238E27FC236}">
              <a16:creationId xmlns:a16="http://schemas.microsoft.com/office/drawing/2014/main" id="{449F371A-FDCD-46CD-A82C-3F6B7CD99C78}"/>
            </a:ext>
          </a:extLst>
        </xdr:cNvPr>
        <xdr:cNvSpPr txBox="1"/>
      </xdr:nvSpPr>
      <xdr:spPr>
        <a:xfrm>
          <a:off x="8515427" y="71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86717</xdr:rowOff>
    </xdr:from>
    <xdr:ext cx="469744" cy="259045"/>
    <xdr:sp macro="" textlink="">
      <xdr:nvSpPr>
        <xdr:cNvPr id="94" name="n_3mainValue【道路】&#10;一人当たり延長">
          <a:extLst>
            <a:ext uri="{FF2B5EF4-FFF2-40B4-BE49-F238E27FC236}">
              <a16:creationId xmlns:a16="http://schemas.microsoft.com/office/drawing/2014/main" id="{FD7A450B-FFB6-459F-A00E-65EC6DE49AB2}"/>
            </a:ext>
          </a:extLst>
        </xdr:cNvPr>
        <xdr:cNvSpPr txBox="1"/>
      </xdr:nvSpPr>
      <xdr:spPr>
        <a:xfrm>
          <a:off x="7626427" y="711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87129</xdr:rowOff>
    </xdr:from>
    <xdr:ext cx="469744" cy="259045"/>
    <xdr:sp macro="" textlink="">
      <xdr:nvSpPr>
        <xdr:cNvPr id="95" name="n_4mainValue【道路】&#10;一人当たり延長">
          <a:extLst>
            <a:ext uri="{FF2B5EF4-FFF2-40B4-BE49-F238E27FC236}">
              <a16:creationId xmlns:a16="http://schemas.microsoft.com/office/drawing/2014/main" id="{B8C00E61-E38D-4EA7-85F3-022D68FB1086}"/>
            </a:ext>
          </a:extLst>
        </xdr:cNvPr>
        <xdr:cNvSpPr txBox="1"/>
      </xdr:nvSpPr>
      <xdr:spPr>
        <a:xfrm>
          <a:off x="6737427" y="71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6" name="正方形/長方形 95">
          <a:extLst>
            <a:ext uri="{FF2B5EF4-FFF2-40B4-BE49-F238E27FC236}">
              <a16:creationId xmlns:a16="http://schemas.microsoft.com/office/drawing/2014/main" id="{48BCB237-C53E-4DE7-89E4-596E01D3A6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7" name="正方形/長方形 96">
          <a:extLst>
            <a:ext uri="{FF2B5EF4-FFF2-40B4-BE49-F238E27FC236}">
              <a16:creationId xmlns:a16="http://schemas.microsoft.com/office/drawing/2014/main" id="{3F83D6CC-4E74-43F6-BF3C-D56AC40079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8" name="正方形/長方形 97">
          <a:extLst>
            <a:ext uri="{FF2B5EF4-FFF2-40B4-BE49-F238E27FC236}">
              <a16:creationId xmlns:a16="http://schemas.microsoft.com/office/drawing/2014/main" id="{5D93EA79-4650-4574-A57F-A6CC09BE5C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9" name="正方形/長方形 98">
          <a:extLst>
            <a:ext uri="{FF2B5EF4-FFF2-40B4-BE49-F238E27FC236}">
              <a16:creationId xmlns:a16="http://schemas.microsoft.com/office/drawing/2014/main" id="{71042847-F617-4061-B3FE-485D8FC0ED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0" name="正方形/長方形 99">
          <a:extLst>
            <a:ext uri="{FF2B5EF4-FFF2-40B4-BE49-F238E27FC236}">
              <a16:creationId xmlns:a16="http://schemas.microsoft.com/office/drawing/2014/main" id="{D7CAC659-338D-49A7-AACF-390FFA07A1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1" name="正方形/長方形 100">
          <a:extLst>
            <a:ext uri="{FF2B5EF4-FFF2-40B4-BE49-F238E27FC236}">
              <a16:creationId xmlns:a16="http://schemas.microsoft.com/office/drawing/2014/main" id="{F74FC7E4-8EFB-4587-9947-E9FB06555E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2" name="正方形/長方形 101">
          <a:extLst>
            <a:ext uri="{FF2B5EF4-FFF2-40B4-BE49-F238E27FC236}">
              <a16:creationId xmlns:a16="http://schemas.microsoft.com/office/drawing/2014/main" id="{424516ED-5714-40AB-8DAF-8B0A1AB7DF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3" name="正方形/長方形 102">
          <a:extLst>
            <a:ext uri="{FF2B5EF4-FFF2-40B4-BE49-F238E27FC236}">
              <a16:creationId xmlns:a16="http://schemas.microsoft.com/office/drawing/2014/main" id="{148EAD96-3F6A-4131-965B-F103FB6F78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4" name="テキスト ボックス 103">
          <a:extLst>
            <a:ext uri="{FF2B5EF4-FFF2-40B4-BE49-F238E27FC236}">
              <a16:creationId xmlns:a16="http://schemas.microsoft.com/office/drawing/2014/main" id="{6DDD4A1F-3B10-42A1-A8F5-D2381CA4CA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5" name="直線コネクタ 104">
          <a:extLst>
            <a:ext uri="{FF2B5EF4-FFF2-40B4-BE49-F238E27FC236}">
              <a16:creationId xmlns:a16="http://schemas.microsoft.com/office/drawing/2014/main" id="{D7B96536-0065-42CE-96D7-F346E3EC2D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6" name="テキスト ボックス 105">
          <a:extLst>
            <a:ext uri="{FF2B5EF4-FFF2-40B4-BE49-F238E27FC236}">
              <a16:creationId xmlns:a16="http://schemas.microsoft.com/office/drawing/2014/main" id="{AEC49D90-6EB8-4A97-950A-74BAA63264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7" name="直線コネクタ 106">
          <a:extLst>
            <a:ext uri="{FF2B5EF4-FFF2-40B4-BE49-F238E27FC236}">
              <a16:creationId xmlns:a16="http://schemas.microsoft.com/office/drawing/2014/main" id="{7937FC9A-D9FB-4CC5-B588-6CBA233B244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08" name="テキスト ボックス 107">
          <a:extLst>
            <a:ext uri="{FF2B5EF4-FFF2-40B4-BE49-F238E27FC236}">
              <a16:creationId xmlns:a16="http://schemas.microsoft.com/office/drawing/2014/main" id="{553DCBA0-40A4-4846-A585-220C5CE3B4C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9" name="直線コネクタ 108">
          <a:extLst>
            <a:ext uri="{FF2B5EF4-FFF2-40B4-BE49-F238E27FC236}">
              <a16:creationId xmlns:a16="http://schemas.microsoft.com/office/drawing/2014/main" id="{952AA280-637D-442D-BCAA-3A4434200A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0" name="テキスト ボックス 109">
          <a:extLst>
            <a:ext uri="{FF2B5EF4-FFF2-40B4-BE49-F238E27FC236}">
              <a16:creationId xmlns:a16="http://schemas.microsoft.com/office/drawing/2014/main" id="{3F746D14-B3E6-4BC0-9D34-D00A421BB9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1" name="直線コネクタ 110">
          <a:extLst>
            <a:ext uri="{FF2B5EF4-FFF2-40B4-BE49-F238E27FC236}">
              <a16:creationId xmlns:a16="http://schemas.microsoft.com/office/drawing/2014/main" id="{4D81A37E-B6A8-4E89-B04E-B6767E1A97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2" name="テキスト ボックス 111">
          <a:extLst>
            <a:ext uri="{FF2B5EF4-FFF2-40B4-BE49-F238E27FC236}">
              <a16:creationId xmlns:a16="http://schemas.microsoft.com/office/drawing/2014/main" id="{08831B11-862B-4965-81BA-41E172BFA19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3" name="直線コネクタ 112">
          <a:extLst>
            <a:ext uri="{FF2B5EF4-FFF2-40B4-BE49-F238E27FC236}">
              <a16:creationId xmlns:a16="http://schemas.microsoft.com/office/drawing/2014/main" id="{3F066FB1-B001-48AD-8DFB-5DC3AB1608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4" name="テキスト ボックス 113">
          <a:extLst>
            <a:ext uri="{FF2B5EF4-FFF2-40B4-BE49-F238E27FC236}">
              <a16:creationId xmlns:a16="http://schemas.microsoft.com/office/drawing/2014/main" id="{CB56141A-D5C7-4CE6-B2D3-96C9A9CD70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5" name="直線コネクタ 114">
          <a:extLst>
            <a:ext uri="{FF2B5EF4-FFF2-40B4-BE49-F238E27FC236}">
              <a16:creationId xmlns:a16="http://schemas.microsoft.com/office/drawing/2014/main" id="{E804D2CE-A548-4852-B7AD-1DE8CA9716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6" name="テキスト ボックス 115">
          <a:extLst>
            <a:ext uri="{FF2B5EF4-FFF2-40B4-BE49-F238E27FC236}">
              <a16:creationId xmlns:a16="http://schemas.microsoft.com/office/drawing/2014/main" id="{9E73F9C4-3A26-4AEC-B783-BB8D93DBAAD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7" name="直線コネクタ 116">
          <a:extLst>
            <a:ext uri="{FF2B5EF4-FFF2-40B4-BE49-F238E27FC236}">
              <a16:creationId xmlns:a16="http://schemas.microsoft.com/office/drawing/2014/main" id="{C77B0A6A-DF8F-4CDF-B0A0-A14041F438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18" name="テキスト ボックス 117">
          <a:extLst>
            <a:ext uri="{FF2B5EF4-FFF2-40B4-BE49-F238E27FC236}">
              <a16:creationId xmlns:a16="http://schemas.microsoft.com/office/drawing/2014/main" id="{F99855E0-FE09-4B2F-BFEB-4D01C91FEF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9" name="直線コネクタ 118">
          <a:extLst>
            <a:ext uri="{FF2B5EF4-FFF2-40B4-BE49-F238E27FC236}">
              <a16:creationId xmlns:a16="http://schemas.microsoft.com/office/drawing/2014/main" id="{130B8163-73AE-4B59-878F-ED62A76A9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橋りょう・トンネル】&#10;有形固定資産減価償却率グラフ枠">
          <a:extLst>
            <a:ext uri="{FF2B5EF4-FFF2-40B4-BE49-F238E27FC236}">
              <a16:creationId xmlns:a16="http://schemas.microsoft.com/office/drawing/2014/main" id="{EF747F40-446E-4914-BE30-7BB683D16C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21" name="直線コネクタ 120">
          <a:extLst>
            <a:ext uri="{FF2B5EF4-FFF2-40B4-BE49-F238E27FC236}">
              <a16:creationId xmlns:a16="http://schemas.microsoft.com/office/drawing/2014/main" id="{BB6B2F99-B51F-461C-8EBC-7C4960C2D27E}"/>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22" name="【橋りょう・トンネル】&#10;有形固定資産減価償却率最小値テキスト">
          <a:extLst>
            <a:ext uri="{FF2B5EF4-FFF2-40B4-BE49-F238E27FC236}">
              <a16:creationId xmlns:a16="http://schemas.microsoft.com/office/drawing/2014/main" id="{19642EC8-2D16-4535-A6B6-4554ABABA363}"/>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23" name="直線コネクタ 122">
          <a:extLst>
            <a:ext uri="{FF2B5EF4-FFF2-40B4-BE49-F238E27FC236}">
              <a16:creationId xmlns:a16="http://schemas.microsoft.com/office/drawing/2014/main" id="{497880B0-B8E9-49AC-A103-F45BB548378C}"/>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24" name="【橋りょう・トンネル】&#10;有形固定資産減価償却率最大値テキスト">
          <a:extLst>
            <a:ext uri="{FF2B5EF4-FFF2-40B4-BE49-F238E27FC236}">
              <a16:creationId xmlns:a16="http://schemas.microsoft.com/office/drawing/2014/main" id="{45A8CC26-361C-4B8A-8443-9902F86439CE}"/>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25" name="直線コネクタ 124">
          <a:extLst>
            <a:ext uri="{FF2B5EF4-FFF2-40B4-BE49-F238E27FC236}">
              <a16:creationId xmlns:a16="http://schemas.microsoft.com/office/drawing/2014/main" id="{D7B68DA7-6643-413F-A588-09DCE6EDBF21}"/>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26" name="【橋りょう・トンネル】&#10;有形固定資産減価償却率平均値テキスト">
          <a:extLst>
            <a:ext uri="{FF2B5EF4-FFF2-40B4-BE49-F238E27FC236}">
              <a16:creationId xmlns:a16="http://schemas.microsoft.com/office/drawing/2014/main" id="{B45D9D31-B735-4A05-9AFF-E88240A3581F}"/>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27" name="フローチャート: 判断 126">
          <a:extLst>
            <a:ext uri="{FF2B5EF4-FFF2-40B4-BE49-F238E27FC236}">
              <a16:creationId xmlns:a16="http://schemas.microsoft.com/office/drawing/2014/main" id="{357C23E4-C902-4E1F-A3CE-DA6A0C68E02C}"/>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28" name="フローチャート: 判断 127">
          <a:extLst>
            <a:ext uri="{FF2B5EF4-FFF2-40B4-BE49-F238E27FC236}">
              <a16:creationId xmlns:a16="http://schemas.microsoft.com/office/drawing/2014/main" id="{3AFC516A-C181-454A-9FCE-1F0585E7A8F2}"/>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29" name="フローチャート: 判断 128">
          <a:extLst>
            <a:ext uri="{FF2B5EF4-FFF2-40B4-BE49-F238E27FC236}">
              <a16:creationId xmlns:a16="http://schemas.microsoft.com/office/drawing/2014/main" id="{D2BF56C0-6EC3-4E34-A2B7-2B7DCCDC85D8}"/>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30" name="フローチャート: 判断 129">
          <a:extLst>
            <a:ext uri="{FF2B5EF4-FFF2-40B4-BE49-F238E27FC236}">
              <a16:creationId xmlns:a16="http://schemas.microsoft.com/office/drawing/2014/main" id="{2F34798A-4ACB-407D-BAE6-FE9FDFD93C82}"/>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31" name="フローチャート: 判断 130">
          <a:extLst>
            <a:ext uri="{FF2B5EF4-FFF2-40B4-BE49-F238E27FC236}">
              <a16:creationId xmlns:a16="http://schemas.microsoft.com/office/drawing/2014/main" id="{CA474268-D439-4C92-AC32-3569DB503764}"/>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ECEA1F46-34A2-485E-91B3-4E4A2E2760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1370B4F-2350-4BD5-8121-FFC1D0AF03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0265BAD-80C7-4E8A-A908-0CD24B7BB2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505B253-FEEC-49D9-AEEB-7B7372893F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B229358-FB33-40ED-8A71-6DB6D46BDA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37" name="楕円 136">
          <a:extLst>
            <a:ext uri="{FF2B5EF4-FFF2-40B4-BE49-F238E27FC236}">
              <a16:creationId xmlns:a16="http://schemas.microsoft.com/office/drawing/2014/main" id="{8E047E80-A7F6-4D99-856A-BCD18AD82A95}"/>
            </a:ext>
          </a:extLst>
        </xdr:cNvPr>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94542</xdr:rowOff>
    </xdr:from>
    <xdr:ext cx="405111" cy="259045"/>
    <xdr:sp macro="" textlink="">
      <xdr:nvSpPr>
        <xdr:cNvPr id="138" name="【橋りょう・トンネル】&#10;有形固定資産減価償却率該当値テキスト">
          <a:extLst>
            <a:ext uri="{FF2B5EF4-FFF2-40B4-BE49-F238E27FC236}">
              <a16:creationId xmlns:a16="http://schemas.microsoft.com/office/drawing/2014/main" id="{87BE6AD2-39A1-447C-B386-3FF822B002C4}"/>
            </a:ext>
          </a:extLst>
        </xdr:cNvPr>
        <xdr:cNvSpPr txBox="1"/>
      </xdr:nvSpPr>
      <xdr:spPr>
        <a:xfrm>
          <a:off x="4673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39" name="楕円 138">
          <a:extLst>
            <a:ext uri="{FF2B5EF4-FFF2-40B4-BE49-F238E27FC236}">
              <a16:creationId xmlns:a16="http://schemas.microsoft.com/office/drawing/2014/main" id="{7E3098DE-1D56-44C6-AB9F-F9B0E499AFCC}"/>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122465</xdr:rowOff>
    </xdr:to>
    <xdr:cxnSp macro="">
      <xdr:nvCxnSpPr>
        <xdr:cNvPr id="140" name="直線コネクタ 139">
          <a:extLst>
            <a:ext uri="{FF2B5EF4-FFF2-40B4-BE49-F238E27FC236}">
              <a16:creationId xmlns:a16="http://schemas.microsoft.com/office/drawing/2014/main" id="{28CDF1A7-9E53-4369-8BF4-0464735A1BAB}"/>
            </a:ext>
          </a:extLst>
        </xdr:cNvPr>
        <xdr:cNvCxnSpPr/>
      </xdr:nvCxnSpPr>
      <xdr:spPr>
        <a:xfrm>
          <a:off x="3797300" y="1018413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41" name="楕円 140">
          <a:extLst>
            <a:ext uri="{FF2B5EF4-FFF2-40B4-BE49-F238E27FC236}">
              <a16:creationId xmlns:a16="http://schemas.microsoft.com/office/drawing/2014/main" id="{F34DA556-5206-460C-BB4B-0BD7FDB50A5A}"/>
            </a:ext>
          </a:extLst>
        </xdr:cNvPr>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68580</xdr:rowOff>
    </xdr:to>
    <xdr:cxnSp macro="">
      <xdr:nvCxnSpPr>
        <xdr:cNvPr id="142" name="直線コネクタ 141">
          <a:extLst>
            <a:ext uri="{FF2B5EF4-FFF2-40B4-BE49-F238E27FC236}">
              <a16:creationId xmlns:a16="http://schemas.microsoft.com/office/drawing/2014/main" id="{7130442A-6EC2-463B-8A7A-2F09F03350DD}"/>
            </a:ext>
          </a:extLst>
        </xdr:cNvPr>
        <xdr:cNvCxnSpPr/>
      </xdr:nvCxnSpPr>
      <xdr:spPr>
        <a:xfrm>
          <a:off x="2908300" y="101580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138612</xdr:rowOff>
    </xdr:from>
    <xdr:to>
      <xdr:col>10</xdr:col>
      <xdr:colOff>165100</xdr:colOff>
      <xdr:row>59</xdr:row>
      <xdr:rowOff>68762</xdr:rowOff>
    </xdr:to>
    <xdr:sp macro="" textlink="">
      <xdr:nvSpPr>
        <xdr:cNvPr id="143" name="楕円 142">
          <a:extLst>
            <a:ext uri="{FF2B5EF4-FFF2-40B4-BE49-F238E27FC236}">
              <a16:creationId xmlns:a16="http://schemas.microsoft.com/office/drawing/2014/main" id="{3C654411-452A-4E53-85DB-4700F84F5E5D}"/>
            </a:ext>
          </a:extLst>
        </xdr:cNvPr>
        <xdr:cNvSpPr/>
      </xdr:nvSpPr>
      <xdr:spPr>
        <a:xfrm>
          <a:off x="1968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42454</xdr:rowOff>
    </xdr:to>
    <xdr:cxnSp macro="">
      <xdr:nvCxnSpPr>
        <xdr:cNvPr id="144" name="直線コネクタ 143">
          <a:extLst>
            <a:ext uri="{FF2B5EF4-FFF2-40B4-BE49-F238E27FC236}">
              <a16:creationId xmlns:a16="http://schemas.microsoft.com/office/drawing/2014/main" id="{0F5F1CD6-9C28-45A0-8715-52D87BF7EB8D}"/>
            </a:ext>
          </a:extLst>
        </xdr:cNvPr>
        <xdr:cNvCxnSpPr/>
      </xdr:nvCxnSpPr>
      <xdr:spPr>
        <a:xfrm>
          <a:off x="2019300" y="101335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45" name="楕円 144">
          <a:extLst>
            <a:ext uri="{FF2B5EF4-FFF2-40B4-BE49-F238E27FC236}">
              <a16:creationId xmlns:a16="http://schemas.microsoft.com/office/drawing/2014/main" id="{C8A9C218-184F-4E85-B7FB-1EB30CA1E80F}"/>
            </a:ext>
          </a:extLst>
        </xdr:cNvPr>
        <xdr:cNvSpPr/>
      </xdr:nvSpPr>
      <xdr:spPr>
        <a:xfrm>
          <a:off x="1079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17962</xdr:rowOff>
    </xdr:to>
    <xdr:cxnSp macro="">
      <xdr:nvCxnSpPr>
        <xdr:cNvPr id="146" name="直線コネクタ 145">
          <a:extLst>
            <a:ext uri="{FF2B5EF4-FFF2-40B4-BE49-F238E27FC236}">
              <a16:creationId xmlns:a16="http://schemas.microsoft.com/office/drawing/2014/main" id="{02E52653-8010-4AE8-A819-A77A9EDEAD20}"/>
            </a:ext>
          </a:extLst>
        </xdr:cNvPr>
        <xdr:cNvCxnSpPr/>
      </xdr:nvCxnSpPr>
      <xdr:spPr>
        <a:xfrm>
          <a:off x="1130300" y="101073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47" name="n_1aveValue【橋りょう・トンネル】&#10;有形固定資産減価償却率">
          <a:extLst>
            <a:ext uri="{FF2B5EF4-FFF2-40B4-BE49-F238E27FC236}">
              <a16:creationId xmlns:a16="http://schemas.microsoft.com/office/drawing/2014/main" id="{908018C3-580B-410D-B72A-53D18A1C4C7F}"/>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48" name="n_2aveValue【橋りょう・トンネル】&#10;有形固定資産減価償却率">
          <a:extLst>
            <a:ext uri="{FF2B5EF4-FFF2-40B4-BE49-F238E27FC236}">
              <a16:creationId xmlns:a16="http://schemas.microsoft.com/office/drawing/2014/main" id="{48B43BF6-8934-4DBC-9ECF-66034EF8F809}"/>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49" name="n_3aveValue【橋りょう・トンネル】&#10;有形固定資産減価償却率">
          <a:extLst>
            <a:ext uri="{FF2B5EF4-FFF2-40B4-BE49-F238E27FC236}">
              <a16:creationId xmlns:a16="http://schemas.microsoft.com/office/drawing/2014/main" id="{BFA43D2E-5DB2-4D32-842B-C8F7ECA864C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150" name="n_4aveValue【橋りょう・トンネル】&#10;有形固定資産減価償却率">
          <a:extLst>
            <a:ext uri="{FF2B5EF4-FFF2-40B4-BE49-F238E27FC236}">
              <a16:creationId xmlns:a16="http://schemas.microsoft.com/office/drawing/2014/main" id="{A87875C3-57E4-4CC3-8E41-0F4ED6A2177B}"/>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E8D8D3D7-5E3F-42D2-978D-B20DAD4B405A}"/>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152" name="n_2mainValue【橋りょう・トンネル】&#10;有形固定資産減価償却率">
          <a:extLst>
            <a:ext uri="{FF2B5EF4-FFF2-40B4-BE49-F238E27FC236}">
              <a16:creationId xmlns:a16="http://schemas.microsoft.com/office/drawing/2014/main" id="{BF839B62-9907-4C15-BD9A-89FB3A537073}"/>
            </a:ext>
          </a:extLst>
        </xdr:cNvPr>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85289</xdr:rowOff>
    </xdr:from>
    <xdr:ext cx="405111" cy="259045"/>
    <xdr:sp macro="" textlink="">
      <xdr:nvSpPr>
        <xdr:cNvPr id="153" name="n_3mainValue【橋りょう・トンネル】&#10;有形固定資産減価償却率">
          <a:extLst>
            <a:ext uri="{FF2B5EF4-FFF2-40B4-BE49-F238E27FC236}">
              <a16:creationId xmlns:a16="http://schemas.microsoft.com/office/drawing/2014/main" id="{94EA71CA-9526-4AF3-B5F3-69A1018E67A9}"/>
            </a:ext>
          </a:extLst>
        </xdr:cNvPr>
        <xdr:cNvSpPr txBox="1"/>
      </xdr:nvSpPr>
      <xdr:spPr>
        <a:xfrm>
          <a:off x="1816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154" name="n_4mainValue【橋りょう・トンネル】&#10;有形固定資産減価償却率">
          <a:extLst>
            <a:ext uri="{FF2B5EF4-FFF2-40B4-BE49-F238E27FC236}">
              <a16:creationId xmlns:a16="http://schemas.microsoft.com/office/drawing/2014/main" id="{DD22A829-6FFC-41E5-8297-8FB96575F356}"/>
            </a:ext>
          </a:extLst>
        </xdr:cNvPr>
        <xdr:cNvSpPr txBox="1"/>
      </xdr:nvSpPr>
      <xdr:spPr>
        <a:xfrm>
          <a:off x="927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F027A66-F850-48AF-9756-305755F93A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ACD62474-C6FC-4E04-98F0-DB8B5FCBE8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33A34DEC-2F2D-48D8-8229-5A1810185D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16AE06A1-DC56-4432-B6C1-7A59D7BE66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2B95714F-9C51-475E-A777-74500339E6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BDBA0135-1868-45AF-84EF-3559663C88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AC4332B6-0B69-44A6-8079-5F762B5FCD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DB3178E9-5604-4D68-AB17-33E0BCC041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F44CE7AE-D711-46FF-8258-5D8023EDD0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id="{390E6A15-1209-4CCD-978F-BF98C44864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5" name="直線コネクタ 164">
          <a:extLst>
            <a:ext uri="{FF2B5EF4-FFF2-40B4-BE49-F238E27FC236}">
              <a16:creationId xmlns:a16="http://schemas.microsoft.com/office/drawing/2014/main" id="{9677887B-960F-4F72-AF10-64217DC6657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66" name="テキスト ボックス 165">
          <a:extLst>
            <a:ext uri="{FF2B5EF4-FFF2-40B4-BE49-F238E27FC236}">
              <a16:creationId xmlns:a16="http://schemas.microsoft.com/office/drawing/2014/main" id="{49887AF2-4269-4394-9F4E-41FAC2F988C1}"/>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7" name="直線コネクタ 166">
          <a:extLst>
            <a:ext uri="{FF2B5EF4-FFF2-40B4-BE49-F238E27FC236}">
              <a16:creationId xmlns:a16="http://schemas.microsoft.com/office/drawing/2014/main" id="{1EC5C8D8-6253-4D25-9F2A-7ADCF316639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8" name="テキスト ボックス 167">
          <a:extLst>
            <a:ext uri="{FF2B5EF4-FFF2-40B4-BE49-F238E27FC236}">
              <a16:creationId xmlns:a16="http://schemas.microsoft.com/office/drawing/2014/main" id="{D57CE245-5FC7-4050-8BC2-D72E4EE42C0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69" name="直線コネクタ 168">
          <a:extLst>
            <a:ext uri="{FF2B5EF4-FFF2-40B4-BE49-F238E27FC236}">
              <a16:creationId xmlns:a16="http://schemas.microsoft.com/office/drawing/2014/main" id="{38084F23-C775-44B1-9FCE-0AF660211165}"/>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70" name="テキスト ボックス 169">
          <a:extLst>
            <a:ext uri="{FF2B5EF4-FFF2-40B4-BE49-F238E27FC236}">
              <a16:creationId xmlns:a16="http://schemas.microsoft.com/office/drawing/2014/main" id="{5970F29E-5BFD-4D8C-A90F-0A791052054A}"/>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a:extLst>
            <a:ext uri="{FF2B5EF4-FFF2-40B4-BE49-F238E27FC236}">
              <a16:creationId xmlns:a16="http://schemas.microsoft.com/office/drawing/2014/main" id="{13708338-5881-4515-8158-094FF28A52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2" name="テキスト ボックス 171">
          <a:extLst>
            <a:ext uri="{FF2B5EF4-FFF2-40B4-BE49-F238E27FC236}">
              <a16:creationId xmlns:a16="http://schemas.microsoft.com/office/drawing/2014/main" id="{4155A68C-EE22-4DAB-9683-B97F492ADFD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橋りょう・トンネル】&#10;一人当たり有形固定資産（償却資産）額グラフ枠">
          <a:extLst>
            <a:ext uri="{FF2B5EF4-FFF2-40B4-BE49-F238E27FC236}">
              <a16:creationId xmlns:a16="http://schemas.microsoft.com/office/drawing/2014/main" id="{2DE0454F-FE88-4CA2-9E5B-8373AF06F7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174" name="直線コネクタ 173">
          <a:extLst>
            <a:ext uri="{FF2B5EF4-FFF2-40B4-BE49-F238E27FC236}">
              <a16:creationId xmlns:a16="http://schemas.microsoft.com/office/drawing/2014/main" id="{2C3DB7B5-A0D2-45E4-B112-DC8C8C1AEB1C}"/>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175" name="【橋りょう・トンネル】&#10;一人当たり有形固定資産（償却資産）額最小値テキスト">
          <a:extLst>
            <a:ext uri="{FF2B5EF4-FFF2-40B4-BE49-F238E27FC236}">
              <a16:creationId xmlns:a16="http://schemas.microsoft.com/office/drawing/2014/main" id="{5AC059B0-3A40-4FDF-8851-4A269C2C68C2}"/>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176" name="直線コネクタ 175">
          <a:extLst>
            <a:ext uri="{FF2B5EF4-FFF2-40B4-BE49-F238E27FC236}">
              <a16:creationId xmlns:a16="http://schemas.microsoft.com/office/drawing/2014/main" id="{8BDAC7F1-AD2B-4770-A58C-AC02CF1BC692}"/>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177" name="【橋りょう・トンネル】&#10;一人当たり有形固定資産（償却資産）額最大値テキスト">
          <a:extLst>
            <a:ext uri="{FF2B5EF4-FFF2-40B4-BE49-F238E27FC236}">
              <a16:creationId xmlns:a16="http://schemas.microsoft.com/office/drawing/2014/main" id="{40A3FDBF-837C-4EA7-BE84-7A259AAD2D0E}"/>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178" name="直線コネクタ 177">
          <a:extLst>
            <a:ext uri="{FF2B5EF4-FFF2-40B4-BE49-F238E27FC236}">
              <a16:creationId xmlns:a16="http://schemas.microsoft.com/office/drawing/2014/main" id="{C16C9909-8328-4C65-A846-44D7371F8457}"/>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179" name="【橋りょう・トンネル】&#10;一人当たり有形固定資産（償却資産）額平均値テキスト">
          <a:extLst>
            <a:ext uri="{FF2B5EF4-FFF2-40B4-BE49-F238E27FC236}">
              <a16:creationId xmlns:a16="http://schemas.microsoft.com/office/drawing/2014/main" id="{4367E15C-56D6-4CF5-B975-179A7E941033}"/>
            </a:ext>
          </a:extLst>
        </xdr:cNvPr>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180" name="フローチャート: 判断 179">
          <a:extLst>
            <a:ext uri="{FF2B5EF4-FFF2-40B4-BE49-F238E27FC236}">
              <a16:creationId xmlns:a16="http://schemas.microsoft.com/office/drawing/2014/main" id="{965ACFEC-B8F6-44CA-B489-8487BDF46CD3}"/>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181" name="フローチャート: 判断 180">
          <a:extLst>
            <a:ext uri="{FF2B5EF4-FFF2-40B4-BE49-F238E27FC236}">
              <a16:creationId xmlns:a16="http://schemas.microsoft.com/office/drawing/2014/main" id="{52F53770-4B68-4AB9-9742-6C5A62BC5AAB}"/>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182" name="フローチャート: 判断 181">
          <a:extLst>
            <a:ext uri="{FF2B5EF4-FFF2-40B4-BE49-F238E27FC236}">
              <a16:creationId xmlns:a16="http://schemas.microsoft.com/office/drawing/2014/main" id="{986AF8F0-8899-43ED-9883-A36966D6A0BE}"/>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183" name="フローチャート: 判断 182">
          <a:extLst>
            <a:ext uri="{FF2B5EF4-FFF2-40B4-BE49-F238E27FC236}">
              <a16:creationId xmlns:a16="http://schemas.microsoft.com/office/drawing/2014/main" id="{9BD588B8-F24A-4820-9185-2D6543761135}"/>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184" name="フローチャート: 判断 183">
          <a:extLst>
            <a:ext uri="{FF2B5EF4-FFF2-40B4-BE49-F238E27FC236}">
              <a16:creationId xmlns:a16="http://schemas.microsoft.com/office/drawing/2014/main" id="{037113C0-1FB8-405F-AE7E-9D6B386BD52C}"/>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B432964-6A75-4332-A268-F9937ADCE4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542BE76-ED2C-4EF3-90B6-97CD7C1825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36C36C1-714B-4403-B16E-46C96D1E72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BC66FC-3F2A-48AA-B7D4-CD92F0EA60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7A46CB0-E805-48A6-9031-B18B8226C0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60962</xdr:rowOff>
    </xdr:from>
    <xdr:to>
      <xdr:col>55</xdr:col>
      <xdr:colOff>50800</xdr:colOff>
      <xdr:row>62</xdr:row>
      <xdr:rowOff>162562</xdr:rowOff>
    </xdr:to>
    <xdr:sp macro="" textlink="">
      <xdr:nvSpPr>
        <xdr:cNvPr id="190" name="楕円 189">
          <a:extLst>
            <a:ext uri="{FF2B5EF4-FFF2-40B4-BE49-F238E27FC236}">
              <a16:creationId xmlns:a16="http://schemas.microsoft.com/office/drawing/2014/main" id="{B0179DAB-4E6F-438D-9167-A52B48543622}"/>
            </a:ext>
          </a:extLst>
        </xdr:cNvPr>
        <xdr:cNvSpPr/>
      </xdr:nvSpPr>
      <xdr:spPr>
        <a:xfrm>
          <a:off x="10426700" y="106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147339</xdr:rowOff>
    </xdr:from>
    <xdr:ext cx="534377" cy="259045"/>
    <xdr:sp macro="" textlink="">
      <xdr:nvSpPr>
        <xdr:cNvPr id="191" name="【橋りょう・トンネル】&#10;一人当たり有形固定資産（償却資産）額該当値テキスト">
          <a:extLst>
            <a:ext uri="{FF2B5EF4-FFF2-40B4-BE49-F238E27FC236}">
              <a16:creationId xmlns:a16="http://schemas.microsoft.com/office/drawing/2014/main" id="{F06A30EF-2DF3-44C8-8AD3-B97480F06D39}"/>
            </a:ext>
          </a:extLst>
        </xdr:cNvPr>
        <xdr:cNvSpPr txBox="1"/>
      </xdr:nvSpPr>
      <xdr:spPr>
        <a:xfrm>
          <a:off x="10515600" y="106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192" name="楕円 191">
          <a:extLst>
            <a:ext uri="{FF2B5EF4-FFF2-40B4-BE49-F238E27FC236}">
              <a16:creationId xmlns:a16="http://schemas.microsoft.com/office/drawing/2014/main" id="{7C07695D-882E-47E9-B248-1B0959AB4CF7}"/>
            </a:ext>
          </a:extLst>
        </xdr:cNvPr>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111762</xdr:rowOff>
    </xdr:from>
    <xdr:to>
      <xdr:col>55</xdr:col>
      <xdr:colOff>0</xdr:colOff>
      <xdr:row>62</xdr:row>
      <xdr:rowOff>120015</xdr:rowOff>
    </xdr:to>
    <xdr:cxnSp macro="">
      <xdr:nvCxnSpPr>
        <xdr:cNvPr id="193" name="直線コネクタ 192">
          <a:extLst>
            <a:ext uri="{FF2B5EF4-FFF2-40B4-BE49-F238E27FC236}">
              <a16:creationId xmlns:a16="http://schemas.microsoft.com/office/drawing/2014/main" id="{7B66BBBD-7123-4A18-A685-AE8008AC4B1C}"/>
            </a:ext>
          </a:extLst>
        </xdr:cNvPr>
        <xdr:cNvCxnSpPr/>
      </xdr:nvCxnSpPr>
      <xdr:spPr>
        <a:xfrm flipV="1">
          <a:off x="9639300" y="10741662"/>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69129</xdr:rowOff>
    </xdr:from>
    <xdr:to>
      <xdr:col>46</xdr:col>
      <xdr:colOff>38100</xdr:colOff>
      <xdr:row>62</xdr:row>
      <xdr:rowOff>170729</xdr:rowOff>
    </xdr:to>
    <xdr:sp macro="" textlink="">
      <xdr:nvSpPr>
        <xdr:cNvPr id="194" name="楕円 193">
          <a:extLst>
            <a:ext uri="{FF2B5EF4-FFF2-40B4-BE49-F238E27FC236}">
              <a16:creationId xmlns:a16="http://schemas.microsoft.com/office/drawing/2014/main" id="{092ADF32-CBEC-456F-B591-6A3D267E6196}"/>
            </a:ext>
          </a:extLst>
        </xdr:cNvPr>
        <xdr:cNvSpPr/>
      </xdr:nvSpPr>
      <xdr:spPr>
        <a:xfrm>
          <a:off x="8699500" y="106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119929</xdr:rowOff>
    </xdr:from>
    <xdr:to>
      <xdr:col>50</xdr:col>
      <xdr:colOff>114300</xdr:colOff>
      <xdr:row>62</xdr:row>
      <xdr:rowOff>120015</xdr:rowOff>
    </xdr:to>
    <xdr:cxnSp macro="">
      <xdr:nvCxnSpPr>
        <xdr:cNvPr id="195" name="直線コネクタ 194">
          <a:extLst>
            <a:ext uri="{FF2B5EF4-FFF2-40B4-BE49-F238E27FC236}">
              <a16:creationId xmlns:a16="http://schemas.microsoft.com/office/drawing/2014/main" id="{2A42185A-EA05-4D5E-9253-946B66CCA69B}"/>
            </a:ext>
          </a:extLst>
        </xdr:cNvPr>
        <xdr:cNvCxnSpPr/>
      </xdr:nvCxnSpPr>
      <xdr:spPr>
        <a:xfrm>
          <a:off x="8750300" y="10749829"/>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69095</xdr:rowOff>
    </xdr:from>
    <xdr:to>
      <xdr:col>41</xdr:col>
      <xdr:colOff>101600</xdr:colOff>
      <xdr:row>62</xdr:row>
      <xdr:rowOff>170695</xdr:rowOff>
    </xdr:to>
    <xdr:sp macro="" textlink="">
      <xdr:nvSpPr>
        <xdr:cNvPr id="196" name="楕円 195">
          <a:extLst>
            <a:ext uri="{FF2B5EF4-FFF2-40B4-BE49-F238E27FC236}">
              <a16:creationId xmlns:a16="http://schemas.microsoft.com/office/drawing/2014/main" id="{37985B36-4185-4BA7-AAD7-786F44C3ECC9}"/>
            </a:ext>
          </a:extLst>
        </xdr:cNvPr>
        <xdr:cNvSpPr/>
      </xdr:nvSpPr>
      <xdr:spPr>
        <a:xfrm>
          <a:off x="7810500" y="106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119895</xdr:rowOff>
    </xdr:from>
    <xdr:to>
      <xdr:col>45</xdr:col>
      <xdr:colOff>177800</xdr:colOff>
      <xdr:row>62</xdr:row>
      <xdr:rowOff>119929</xdr:rowOff>
    </xdr:to>
    <xdr:cxnSp macro="">
      <xdr:nvCxnSpPr>
        <xdr:cNvPr id="197" name="直線コネクタ 196">
          <a:extLst>
            <a:ext uri="{FF2B5EF4-FFF2-40B4-BE49-F238E27FC236}">
              <a16:creationId xmlns:a16="http://schemas.microsoft.com/office/drawing/2014/main" id="{05A0899C-EE00-4D4C-A0BF-02DCAFBECB82}"/>
            </a:ext>
          </a:extLst>
        </xdr:cNvPr>
        <xdr:cNvCxnSpPr/>
      </xdr:nvCxnSpPr>
      <xdr:spPr>
        <a:xfrm>
          <a:off x="7861300" y="10749795"/>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69107</xdr:rowOff>
    </xdr:from>
    <xdr:to>
      <xdr:col>36</xdr:col>
      <xdr:colOff>165100</xdr:colOff>
      <xdr:row>62</xdr:row>
      <xdr:rowOff>170707</xdr:rowOff>
    </xdr:to>
    <xdr:sp macro="" textlink="">
      <xdr:nvSpPr>
        <xdr:cNvPr id="198" name="楕円 197">
          <a:extLst>
            <a:ext uri="{FF2B5EF4-FFF2-40B4-BE49-F238E27FC236}">
              <a16:creationId xmlns:a16="http://schemas.microsoft.com/office/drawing/2014/main" id="{3A8059BA-69C0-41CF-BDB7-6B3DEA496BB6}"/>
            </a:ext>
          </a:extLst>
        </xdr:cNvPr>
        <xdr:cNvSpPr/>
      </xdr:nvSpPr>
      <xdr:spPr>
        <a:xfrm>
          <a:off x="6921500" y="106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119895</xdr:rowOff>
    </xdr:from>
    <xdr:to>
      <xdr:col>41</xdr:col>
      <xdr:colOff>50800</xdr:colOff>
      <xdr:row>62</xdr:row>
      <xdr:rowOff>119907</xdr:rowOff>
    </xdr:to>
    <xdr:cxnSp macro="">
      <xdr:nvCxnSpPr>
        <xdr:cNvPr id="199" name="直線コネクタ 198">
          <a:extLst>
            <a:ext uri="{FF2B5EF4-FFF2-40B4-BE49-F238E27FC236}">
              <a16:creationId xmlns:a16="http://schemas.microsoft.com/office/drawing/2014/main" id="{3E61D885-A360-4330-AB00-C4A602C42A20}"/>
            </a:ext>
          </a:extLst>
        </xdr:cNvPr>
        <xdr:cNvCxnSpPr/>
      </xdr:nvCxnSpPr>
      <xdr:spPr>
        <a:xfrm flipV="1">
          <a:off x="6972300" y="1074979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00" name="n_1aveValue【橋りょう・トンネル】&#10;一人当たり有形固定資産（償却資産）額">
          <a:extLst>
            <a:ext uri="{FF2B5EF4-FFF2-40B4-BE49-F238E27FC236}">
              <a16:creationId xmlns:a16="http://schemas.microsoft.com/office/drawing/2014/main" id="{B12CBF92-4158-4098-8DEE-EA4A2954EA6E}"/>
            </a:ext>
          </a:extLst>
        </xdr:cNvPr>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01" name="n_2aveValue【橋りょう・トンネル】&#10;一人当たり有形固定資産（償却資産）額">
          <a:extLst>
            <a:ext uri="{FF2B5EF4-FFF2-40B4-BE49-F238E27FC236}">
              <a16:creationId xmlns:a16="http://schemas.microsoft.com/office/drawing/2014/main" id="{DF63FA78-7CF4-49EA-A1A1-0817B01FCFFD}"/>
            </a:ext>
          </a:extLst>
        </xdr:cNvPr>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02" name="n_3aveValue【橋りょう・トンネル】&#10;一人当たり有形固定資産（償却資産）額">
          <a:extLst>
            <a:ext uri="{FF2B5EF4-FFF2-40B4-BE49-F238E27FC236}">
              <a16:creationId xmlns:a16="http://schemas.microsoft.com/office/drawing/2014/main" id="{058EE49A-D906-47C8-BA15-D78BDE5EC6A4}"/>
            </a:ext>
          </a:extLst>
        </xdr:cNvPr>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03" name="n_4aveValue【橋りょう・トンネル】&#10;一人当たり有形固定資産（償却資産）額">
          <a:extLst>
            <a:ext uri="{FF2B5EF4-FFF2-40B4-BE49-F238E27FC236}">
              <a16:creationId xmlns:a16="http://schemas.microsoft.com/office/drawing/2014/main" id="{572FD616-5D9C-4CBA-B769-F595A9FBBC76}"/>
            </a:ext>
          </a:extLst>
        </xdr:cNvPr>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161942</xdr:rowOff>
    </xdr:from>
    <xdr:ext cx="534377" cy="259045"/>
    <xdr:sp macro="" textlink="">
      <xdr:nvSpPr>
        <xdr:cNvPr id="204" name="n_1mainValue【橋りょう・トンネル】&#10;一人当たり有形固定資産（償却資産）額">
          <a:extLst>
            <a:ext uri="{FF2B5EF4-FFF2-40B4-BE49-F238E27FC236}">
              <a16:creationId xmlns:a16="http://schemas.microsoft.com/office/drawing/2014/main" id="{E9076267-EC20-4DAD-A28E-27C4C9292773}"/>
            </a:ext>
          </a:extLst>
        </xdr:cNvPr>
        <xdr:cNvSpPr txBox="1"/>
      </xdr:nvSpPr>
      <xdr:spPr>
        <a:xfrm>
          <a:off x="9359411" y="107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161856</xdr:rowOff>
    </xdr:from>
    <xdr:ext cx="534377" cy="259045"/>
    <xdr:sp macro="" textlink="">
      <xdr:nvSpPr>
        <xdr:cNvPr id="205" name="n_2mainValue【橋りょう・トンネル】&#10;一人当たり有形固定資産（償却資産）額">
          <a:extLst>
            <a:ext uri="{FF2B5EF4-FFF2-40B4-BE49-F238E27FC236}">
              <a16:creationId xmlns:a16="http://schemas.microsoft.com/office/drawing/2014/main" id="{C748A3CD-CB5F-4CC3-8BF7-10740C7FF34A}"/>
            </a:ext>
          </a:extLst>
        </xdr:cNvPr>
        <xdr:cNvSpPr txBox="1"/>
      </xdr:nvSpPr>
      <xdr:spPr>
        <a:xfrm>
          <a:off x="8483111" y="107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161822</xdr:rowOff>
    </xdr:from>
    <xdr:ext cx="534377" cy="259045"/>
    <xdr:sp macro="" textlink="">
      <xdr:nvSpPr>
        <xdr:cNvPr id="206" name="n_3mainValue【橋りょう・トンネル】&#10;一人当たり有形固定資産（償却資産）額">
          <a:extLst>
            <a:ext uri="{FF2B5EF4-FFF2-40B4-BE49-F238E27FC236}">
              <a16:creationId xmlns:a16="http://schemas.microsoft.com/office/drawing/2014/main" id="{21CE2751-D357-4C6B-8BC9-CFC350E13AD4}"/>
            </a:ext>
          </a:extLst>
        </xdr:cNvPr>
        <xdr:cNvSpPr txBox="1"/>
      </xdr:nvSpPr>
      <xdr:spPr>
        <a:xfrm>
          <a:off x="7594111" y="107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161834</xdr:rowOff>
    </xdr:from>
    <xdr:ext cx="534377" cy="259045"/>
    <xdr:sp macro="" textlink="">
      <xdr:nvSpPr>
        <xdr:cNvPr id="207" name="n_4mainValue【橋りょう・トンネル】&#10;一人当たり有形固定資産（償却資産）額">
          <a:extLst>
            <a:ext uri="{FF2B5EF4-FFF2-40B4-BE49-F238E27FC236}">
              <a16:creationId xmlns:a16="http://schemas.microsoft.com/office/drawing/2014/main" id="{1BE3FB1A-3D4A-4537-ADE6-D3B16E69962F}"/>
            </a:ext>
          </a:extLst>
        </xdr:cNvPr>
        <xdr:cNvSpPr txBox="1"/>
      </xdr:nvSpPr>
      <xdr:spPr>
        <a:xfrm>
          <a:off x="6705111" y="107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9905BF9-D736-4960-9D3A-CE86EBC1F5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D2A4890E-3EFD-4BE5-92EB-083C66ADA4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C64402-EBC2-440C-BBEE-009B2F8FAB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8C68A067-F5CA-43DE-90FF-7559C05949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2D2AD3D5-BE60-46D8-A550-3411DC7A7F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11882F80-87B1-493D-AC54-A5288D105E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26FD6F26-240F-4745-9AE7-9264690678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D400E2E4-8E0B-4C2B-A67E-7E6F3174B8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D62AD2B-0868-4762-97EB-45A1327BDB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10848C85-3325-4105-BF7A-B7B2A8AAD9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8" name="テキスト ボックス 217">
          <a:extLst>
            <a:ext uri="{FF2B5EF4-FFF2-40B4-BE49-F238E27FC236}">
              <a16:creationId xmlns:a16="http://schemas.microsoft.com/office/drawing/2014/main" id="{32A411F2-E675-4B77-BAF0-45FFF9CC744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a:extLst>
            <a:ext uri="{FF2B5EF4-FFF2-40B4-BE49-F238E27FC236}">
              <a16:creationId xmlns:a16="http://schemas.microsoft.com/office/drawing/2014/main" id="{F2560665-C6AC-4E05-8695-D5CF0CE9883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0" name="テキスト ボックス 219">
          <a:extLst>
            <a:ext uri="{FF2B5EF4-FFF2-40B4-BE49-F238E27FC236}">
              <a16:creationId xmlns:a16="http://schemas.microsoft.com/office/drawing/2014/main" id="{708FFC85-4086-4BF5-851F-6E7A6F87157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a:extLst>
            <a:ext uri="{FF2B5EF4-FFF2-40B4-BE49-F238E27FC236}">
              <a16:creationId xmlns:a16="http://schemas.microsoft.com/office/drawing/2014/main" id="{45A898C9-D605-4BDB-880F-7F7638D127B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a:extLst>
            <a:ext uri="{FF2B5EF4-FFF2-40B4-BE49-F238E27FC236}">
              <a16:creationId xmlns:a16="http://schemas.microsoft.com/office/drawing/2014/main" id="{E9F73035-DAA8-4052-BA6C-950A24B4C6D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a:extLst>
            <a:ext uri="{FF2B5EF4-FFF2-40B4-BE49-F238E27FC236}">
              <a16:creationId xmlns:a16="http://schemas.microsoft.com/office/drawing/2014/main" id="{EC7A9E6B-0237-4FBE-A419-43911F1CE6C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a:extLst>
            <a:ext uri="{FF2B5EF4-FFF2-40B4-BE49-F238E27FC236}">
              <a16:creationId xmlns:a16="http://schemas.microsoft.com/office/drawing/2014/main" id="{6EA82CBC-2D20-49F2-941B-D9A1AE6F2CE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a:extLst>
            <a:ext uri="{FF2B5EF4-FFF2-40B4-BE49-F238E27FC236}">
              <a16:creationId xmlns:a16="http://schemas.microsoft.com/office/drawing/2014/main" id="{8DC5E028-9A6E-40C8-8661-7FDBC034F0C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6" name="テキスト ボックス 225">
          <a:extLst>
            <a:ext uri="{FF2B5EF4-FFF2-40B4-BE49-F238E27FC236}">
              <a16:creationId xmlns:a16="http://schemas.microsoft.com/office/drawing/2014/main" id="{73ACA4B6-2C66-4978-BB4A-221EC40774E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E83C0049-A79E-4B3F-9EB0-9CCF5DAA6BD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8" name="テキスト ボックス 227">
          <a:extLst>
            <a:ext uri="{FF2B5EF4-FFF2-40B4-BE49-F238E27FC236}">
              <a16:creationId xmlns:a16="http://schemas.microsoft.com/office/drawing/2014/main" id="{32345F0F-1E1C-4E2E-A6F5-8348134109F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F10D58E0-E49A-4327-906E-24D13DD1ED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30" name="直線コネクタ 229">
          <a:extLst>
            <a:ext uri="{FF2B5EF4-FFF2-40B4-BE49-F238E27FC236}">
              <a16:creationId xmlns:a16="http://schemas.microsoft.com/office/drawing/2014/main" id="{3C7F56A3-EDD5-4D15-93C4-E381A3B0ABDA}"/>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31" name="【公営住宅】&#10;有形固定資産減価償却率最小値テキスト">
          <a:extLst>
            <a:ext uri="{FF2B5EF4-FFF2-40B4-BE49-F238E27FC236}">
              <a16:creationId xmlns:a16="http://schemas.microsoft.com/office/drawing/2014/main" id="{069288FB-5D6A-4154-8CAC-A188EC189FB1}"/>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32" name="直線コネクタ 231">
          <a:extLst>
            <a:ext uri="{FF2B5EF4-FFF2-40B4-BE49-F238E27FC236}">
              <a16:creationId xmlns:a16="http://schemas.microsoft.com/office/drawing/2014/main" id="{8E9FE493-9CB6-4B23-B01B-889BACBC1CF1}"/>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33" name="【公営住宅】&#10;有形固定資産減価償却率最大値テキスト">
          <a:extLst>
            <a:ext uri="{FF2B5EF4-FFF2-40B4-BE49-F238E27FC236}">
              <a16:creationId xmlns:a16="http://schemas.microsoft.com/office/drawing/2014/main" id="{43760798-2D90-4FE6-8395-451C19F7EEB6}"/>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34" name="直線コネクタ 233">
          <a:extLst>
            <a:ext uri="{FF2B5EF4-FFF2-40B4-BE49-F238E27FC236}">
              <a16:creationId xmlns:a16="http://schemas.microsoft.com/office/drawing/2014/main" id="{FBC27944-648C-4E9F-81F2-75691FDC5148}"/>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E8D669F4-B721-400A-B3D8-97CD6FC5FAE6}"/>
            </a:ext>
          </a:extLst>
        </xdr:cNvPr>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36" name="フローチャート: 判断 235">
          <a:extLst>
            <a:ext uri="{FF2B5EF4-FFF2-40B4-BE49-F238E27FC236}">
              <a16:creationId xmlns:a16="http://schemas.microsoft.com/office/drawing/2014/main" id="{37100EF5-CCA2-4F92-ABE8-4D124B5891D5}"/>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37" name="フローチャート: 判断 236">
          <a:extLst>
            <a:ext uri="{FF2B5EF4-FFF2-40B4-BE49-F238E27FC236}">
              <a16:creationId xmlns:a16="http://schemas.microsoft.com/office/drawing/2014/main" id="{CF4C7EBC-D2F7-4838-B561-11B50D77400A}"/>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38" name="フローチャート: 判断 237">
          <a:extLst>
            <a:ext uri="{FF2B5EF4-FFF2-40B4-BE49-F238E27FC236}">
              <a16:creationId xmlns:a16="http://schemas.microsoft.com/office/drawing/2014/main" id="{13100736-BD36-4D3B-B796-7BAA99AEE6DE}"/>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39" name="フローチャート: 判断 238">
          <a:extLst>
            <a:ext uri="{FF2B5EF4-FFF2-40B4-BE49-F238E27FC236}">
              <a16:creationId xmlns:a16="http://schemas.microsoft.com/office/drawing/2014/main" id="{02B6C8B2-8AE0-4BB1-87A4-82828A010B3D}"/>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40" name="フローチャート: 判断 239">
          <a:extLst>
            <a:ext uri="{FF2B5EF4-FFF2-40B4-BE49-F238E27FC236}">
              <a16:creationId xmlns:a16="http://schemas.microsoft.com/office/drawing/2014/main" id="{97D71F18-0258-4172-A38D-198D67A67A65}"/>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67681DD-E5DC-449E-95C1-0C1A567663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32787E8-52FA-4B2B-82E5-7198D1502E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D5372C4-3F5F-46C6-9FF2-435149887D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7F57AB7-803A-4EB6-B9B4-64DB8503DE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B4D70424-033A-4CB8-ADD5-1A532C2A162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42163</xdr:rowOff>
    </xdr:from>
    <xdr:to>
      <xdr:col>24</xdr:col>
      <xdr:colOff>114300</xdr:colOff>
      <xdr:row>79</xdr:row>
      <xdr:rowOff>143763</xdr:rowOff>
    </xdr:to>
    <xdr:sp macro="" textlink="">
      <xdr:nvSpPr>
        <xdr:cNvPr id="246" name="楕円 245">
          <a:extLst>
            <a:ext uri="{FF2B5EF4-FFF2-40B4-BE49-F238E27FC236}">
              <a16:creationId xmlns:a16="http://schemas.microsoft.com/office/drawing/2014/main" id="{7016B765-74C8-4073-BA22-FBF3A45F4C88}"/>
            </a:ext>
          </a:extLst>
        </xdr:cNvPr>
        <xdr:cNvSpPr/>
      </xdr:nvSpPr>
      <xdr:spPr>
        <a:xfrm>
          <a:off x="4584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65040</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5A5D349F-5A18-47C3-8620-8C791DF264FB}"/>
            </a:ext>
          </a:extLst>
        </xdr:cNvPr>
        <xdr:cNvSpPr txBox="1"/>
      </xdr:nvSpPr>
      <xdr:spPr>
        <a:xfrm>
          <a:off x="4673600" y="1343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161037</xdr:rowOff>
    </xdr:from>
    <xdr:to>
      <xdr:col>20</xdr:col>
      <xdr:colOff>38100</xdr:colOff>
      <xdr:row>79</xdr:row>
      <xdr:rowOff>91187</xdr:rowOff>
    </xdr:to>
    <xdr:sp macro="" textlink="">
      <xdr:nvSpPr>
        <xdr:cNvPr id="248" name="楕円 247">
          <a:extLst>
            <a:ext uri="{FF2B5EF4-FFF2-40B4-BE49-F238E27FC236}">
              <a16:creationId xmlns:a16="http://schemas.microsoft.com/office/drawing/2014/main" id="{53366CB8-4711-4A93-93CF-6BA87BA819DC}"/>
            </a:ext>
          </a:extLst>
        </xdr:cNvPr>
        <xdr:cNvSpPr/>
      </xdr:nvSpPr>
      <xdr:spPr>
        <a:xfrm>
          <a:off x="3746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40387</xdr:rowOff>
    </xdr:from>
    <xdr:to>
      <xdr:col>24</xdr:col>
      <xdr:colOff>63500</xdr:colOff>
      <xdr:row>79</xdr:row>
      <xdr:rowOff>92963</xdr:rowOff>
    </xdr:to>
    <xdr:cxnSp macro="">
      <xdr:nvCxnSpPr>
        <xdr:cNvPr id="249" name="直線コネクタ 248">
          <a:extLst>
            <a:ext uri="{FF2B5EF4-FFF2-40B4-BE49-F238E27FC236}">
              <a16:creationId xmlns:a16="http://schemas.microsoft.com/office/drawing/2014/main" id="{6FE07A99-305C-493F-86F6-C0679A4638DD}"/>
            </a:ext>
          </a:extLst>
        </xdr:cNvPr>
        <xdr:cNvCxnSpPr/>
      </xdr:nvCxnSpPr>
      <xdr:spPr>
        <a:xfrm>
          <a:off x="3797300" y="135849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110744</xdr:rowOff>
    </xdr:from>
    <xdr:to>
      <xdr:col>15</xdr:col>
      <xdr:colOff>101600</xdr:colOff>
      <xdr:row>79</xdr:row>
      <xdr:rowOff>40894</xdr:rowOff>
    </xdr:to>
    <xdr:sp macro="" textlink="">
      <xdr:nvSpPr>
        <xdr:cNvPr id="250" name="楕円 249">
          <a:extLst>
            <a:ext uri="{FF2B5EF4-FFF2-40B4-BE49-F238E27FC236}">
              <a16:creationId xmlns:a16="http://schemas.microsoft.com/office/drawing/2014/main" id="{A16D7084-631F-47DE-94BD-1F167D7DDB22}"/>
            </a:ext>
          </a:extLst>
        </xdr:cNvPr>
        <xdr:cNvSpPr/>
      </xdr:nvSpPr>
      <xdr:spPr>
        <a:xfrm>
          <a:off x="2857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161544</xdr:rowOff>
    </xdr:from>
    <xdr:to>
      <xdr:col>19</xdr:col>
      <xdr:colOff>177800</xdr:colOff>
      <xdr:row>79</xdr:row>
      <xdr:rowOff>40387</xdr:rowOff>
    </xdr:to>
    <xdr:cxnSp macro="">
      <xdr:nvCxnSpPr>
        <xdr:cNvPr id="251" name="直線コネクタ 250">
          <a:extLst>
            <a:ext uri="{FF2B5EF4-FFF2-40B4-BE49-F238E27FC236}">
              <a16:creationId xmlns:a16="http://schemas.microsoft.com/office/drawing/2014/main" id="{61AFC164-F5E2-4713-98D4-4AD4422C1CEE}"/>
            </a:ext>
          </a:extLst>
        </xdr:cNvPr>
        <xdr:cNvCxnSpPr/>
      </xdr:nvCxnSpPr>
      <xdr:spPr>
        <a:xfrm>
          <a:off x="2908300" y="13534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60452</xdr:rowOff>
    </xdr:from>
    <xdr:to>
      <xdr:col>10</xdr:col>
      <xdr:colOff>165100</xdr:colOff>
      <xdr:row>78</xdr:row>
      <xdr:rowOff>162052</xdr:rowOff>
    </xdr:to>
    <xdr:sp macro="" textlink="">
      <xdr:nvSpPr>
        <xdr:cNvPr id="252" name="楕円 251">
          <a:extLst>
            <a:ext uri="{FF2B5EF4-FFF2-40B4-BE49-F238E27FC236}">
              <a16:creationId xmlns:a16="http://schemas.microsoft.com/office/drawing/2014/main" id="{FADC016E-6332-4C36-98C7-31255A886872}"/>
            </a:ext>
          </a:extLst>
        </xdr:cNvPr>
        <xdr:cNvSpPr/>
      </xdr:nvSpPr>
      <xdr:spPr>
        <a:xfrm>
          <a:off x="1968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111252</xdr:rowOff>
    </xdr:from>
    <xdr:to>
      <xdr:col>15</xdr:col>
      <xdr:colOff>50800</xdr:colOff>
      <xdr:row>78</xdr:row>
      <xdr:rowOff>161544</xdr:rowOff>
    </xdr:to>
    <xdr:cxnSp macro="">
      <xdr:nvCxnSpPr>
        <xdr:cNvPr id="253" name="直線コネクタ 252">
          <a:extLst>
            <a:ext uri="{FF2B5EF4-FFF2-40B4-BE49-F238E27FC236}">
              <a16:creationId xmlns:a16="http://schemas.microsoft.com/office/drawing/2014/main" id="{34E4D4D2-7C6A-4592-8066-B32BC861C94A}"/>
            </a:ext>
          </a:extLst>
        </xdr:cNvPr>
        <xdr:cNvCxnSpPr/>
      </xdr:nvCxnSpPr>
      <xdr:spPr>
        <a:xfrm>
          <a:off x="2019300" y="13484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xdr:rowOff>
    </xdr:from>
    <xdr:to>
      <xdr:col>6</xdr:col>
      <xdr:colOff>38100</xdr:colOff>
      <xdr:row>78</xdr:row>
      <xdr:rowOff>118618</xdr:rowOff>
    </xdr:to>
    <xdr:sp macro="" textlink="">
      <xdr:nvSpPr>
        <xdr:cNvPr id="254" name="楕円 253">
          <a:extLst>
            <a:ext uri="{FF2B5EF4-FFF2-40B4-BE49-F238E27FC236}">
              <a16:creationId xmlns:a16="http://schemas.microsoft.com/office/drawing/2014/main" id="{AC4774EE-1162-4B96-9CBA-4E90AA827985}"/>
            </a:ext>
          </a:extLst>
        </xdr:cNvPr>
        <xdr:cNvSpPr/>
      </xdr:nvSpPr>
      <xdr:spPr>
        <a:xfrm>
          <a:off x="1079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67818</xdr:rowOff>
    </xdr:from>
    <xdr:to>
      <xdr:col>10</xdr:col>
      <xdr:colOff>114300</xdr:colOff>
      <xdr:row>78</xdr:row>
      <xdr:rowOff>111252</xdr:rowOff>
    </xdr:to>
    <xdr:cxnSp macro="">
      <xdr:nvCxnSpPr>
        <xdr:cNvPr id="255" name="直線コネクタ 254">
          <a:extLst>
            <a:ext uri="{FF2B5EF4-FFF2-40B4-BE49-F238E27FC236}">
              <a16:creationId xmlns:a16="http://schemas.microsoft.com/office/drawing/2014/main" id="{387956C9-EC84-4D8C-9451-89A8BF49A5E0}"/>
            </a:ext>
          </a:extLst>
        </xdr:cNvPr>
        <xdr:cNvCxnSpPr/>
      </xdr:nvCxnSpPr>
      <xdr:spPr>
        <a:xfrm>
          <a:off x="1130300" y="134409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256" name="n_1aveValue【公営住宅】&#10;有形固定資産減価償却率">
          <a:extLst>
            <a:ext uri="{FF2B5EF4-FFF2-40B4-BE49-F238E27FC236}">
              <a16:creationId xmlns:a16="http://schemas.microsoft.com/office/drawing/2014/main" id="{553ACABA-4C22-4391-B0FC-6D597B0053AA}"/>
            </a:ext>
          </a:extLst>
        </xdr:cNvPr>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257" name="n_2aveValue【公営住宅】&#10;有形固定資産減価償却率">
          <a:extLst>
            <a:ext uri="{FF2B5EF4-FFF2-40B4-BE49-F238E27FC236}">
              <a16:creationId xmlns:a16="http://schemas.microsoft.com/office/drawing/2014/main" id="{8D7A1D2B-CAD2-4BE5-9B5B-ACC416B5FD6B}"/>
            </a:ext>
          </a:extLst>
        </xdr:cNvPr>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258" name="n_3aveValue【公営住宅】&#10;有形固定資産減価償却率">
          <a:extLst>
            <a:ext uri="{FF2B5EF4-FFF2-40B4-BE49-F238E27FC236}">
              <a16:creationId xmlns:a16="http://schemas.microsoft.com/office/drawing/2014/main" id="{D810EBC6-4C28-4099-93C8-C5E3A1DA3900}"/>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259" name="n_4aveValue【公営住宅】&#10;有形固定資産減価償却率">
          <a:extLst>
            <a:ext uri="{FF2B5EF4-FFF2-40B4-BE49-F238E27FC236}">
              <a16:creationId xmlns:a16="http://schemas.microsoft.com/office/drawing/2014/main" id="{FCF77410-3157-4173-9D6C-A50205FCA0A4}"/>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107714</xdr:rowOff>
    </xdr:from>
    <xdr:ext cx="405111" cy="259045"/>
    <xdr:sp macro="" textlink="">
      <xdr:nvSpPr>
        <xdr:cNvPr id="260" name="n_1mainValue【公営住宅】&#10;有形固定資産減価償却率">
          <a:extLst>
            <a:ext uri="{FF2B5EF4-FFF2-40B4-BE49-F238E27FC236}">
              <a16:creationId xmlns:a16="http://schemas.microsoft.com/office/drawing/2014/main" id="{675784FF-344F-4FA0-8D72-EB62F20641BE}"/>
            </a:ext>
          </a:extLst>
        </xdr:cNvPr>
        <xdr:cNvSpPr txBox="1"/>
      </xdr:nvSpPr>
      <xdr:spPr>
        <a:xfrm>
          <a:off x="35820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57421</xdr:rowOff>
    </xdr:from>
    <xdr:ext cx="405111" cy="259045"/>
    <xdr:sp macro="" textlink="">
      <xdr:nvSpPr>
        <xdr:cNvPr id="261" name="n_2mainValue【公営住宅】&#10;有形固定資産減価償却率">
          <a:extLst>
            <a:ext uri="{FF2B5EF4-FFF2-40B4-BE49-F238E27FC236}">
              <a16:creationId xmlns:a16="http://schemas.microsoft.com/office/drawing/2014/main" id="{CCDD1298-3B63-4045-8DFC-CBFF20687D77}"/>
            </a:ext>
          </a:extLst>
        </xdr:cNvPr>
        <xdr:cNvSpPr txBox="1"/>
      </xdr:nvSpPr>
      <xdr:spPr>
        <a:xfrm>
          <a:off x="27057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7129</xdr:rowOff>
    </xdr:from>
    <xdr:ext cx="405111" cy="259045"/>
    <xdr:sp macro="" textlink="">
      <xdr:nvSpPr>
        <xdr:cNvPr id="262" name="n_3mainValue【公営住宅】&#10;有形固定資産減価償却率">
          <a:extLst>
            <a:ext uri="{FF2B5EF4-FFF2-40B4-BE49-F238E27FC236}">
              <a16:creationId xmlns:a16="http://schemas.microsoft.com/office/drawing/2014/main" id="{1A7A5B87-F3C4-41D1-A352-F22F8263EDC0}"/>
            </a:ext>
          </a:extLst>
        </xdr:cNvPr>
        <xdr:cNvSpPr txBox="1"/>
      </xdr:nvSpPr>
      <xdr:spPr>
        <a:xfrm>
          <a:off x="1816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135145</xdr:rowOff>
    </xdr:from>
    <xdr:ext cx="405111" cy="259045"/>
    <xdr:sp macro="" textlink="">
      <xdr:nvSpPr>
        <xdr:cNvPr id="263" name="n_4mainValue【公営住宅】&#10;有形固定資産減価償却率">
          <a:extLst>
            <a:ext uri="{FF2B5EF4-FFF2-40B4-BE49-F238E27FC236}">
              <a16:creationId xmlns:a16="http://schemas.microsoft.com/office/drawing/2014/main" id="{8F326AFC-F178-4C88-9B0E-017F902B6985}"/>
            </a:ext>
          </a:extLst>
        </xdr:cNvPr>
        <xdr:cNvSpPr txBox="1"/>
      </xdr:nvSpPr>
      <xdr:spPr>
        <a:xfrm>
          <a:off x="927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AA693832-134D-4BFF-8916-9EC6F290F7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5DC3CDE3-A1AE-4F2F-8D2E-F4FE1644CB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D9A1EED4-AF96-4D0E-8B0A-14145E97EC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4E8403EC-7FE0-42BC-8D26-4E67DCD85F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32FA1D24-7361-4E24-ADAF-A6BA4CA53A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846FFCE8-36A0-4584-8435-408E925FF8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4242E5C2-95E0-4D61-882F-8FDE29227F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4CFC1B5D-3DB5-4CD4-AA96-40DA24DDC8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4A27DD85-B733-4589-B732-A5C395521E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006F421A-A4C6-4E8D-A046-B45028411CD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4" name="直線コネクタ 273">
          <a:extLst>
            <a:ext uri="{FF2B5EF4-FFF2-40B4-BE49-F238E27FC236}">
              <a16:creationId xmlns:a16="http://schemas.microsoft.com/office/drawing/2014/main" id="{3D5116B5-8727-41CE-90AB-4D407CD1C9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EB6C6D80-97F8-413E-84CB-CDD7419194A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6" name="直線コネクタ 275">
          <a:extLst>
            <a:ext uri="{FF2B5EF4-FFF2-40B4-BE49-F238E27FC236}">
              <a16:creationId xmlns:a16="http://schemas.microsoft.com/office/drawing/2014/main" id="{8A95A7A9-7C46-41B5-94D0-3E6D0318D8A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7" name="テキスト ボックス 276">
          <a:extLst>
            <a:ext uri="{FF2B5EF4-FFF2-40B4-BE49-F238E27FC236}">
              <a16:creationId xmlns:a16="http://schemas.microsoft.com/office/drawing/2014/main" id="{BEFBA4AA-96E1-453B-B453-3A31F85E8FD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8" name="直線コネクタ 277">
          <a:extLst>
            <a:ext uri="{FF2B5EF4-FFF2-40B4-BE49-F238E27FC236}">
              <a16:creationId xmlns:a16="http://schemas.microsoft.com/office/drawing/2014/main" id="{E5E4E79F-B876-48C5-A98C-47E961A5D5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9" name="テキスト ボックス 278">
          <a:extLst>
            <a:ext uri="{FF2B5EF4-FFF2-40B4-BE49-F238E27FC236}">
              <a16:creationId xmlns:a16="http://schemas.microsoft.com/office/drawing/2014/main" id="{2E32AAFC-5EF0-441A-895A-0918E760808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0" name="直線コネクタ 279">
          <a:extLst>
            <a:ext uri="{FF2B5EF4-FFF2-40B4-BE49-F238E27FC236}">
              <a16:creationId xmlns:a16="http://schemas.microsoft.com/office/drawing/2014/main" id="{7C595998-BF87-4B86-BC55-A3267A5DE3A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1" name="テキスト ボックス 280">
          <a:extLst>
            <a:ext uri="{FF2B5EF4-FFF2-40B4-BE49-F238E27FC236}">
              <a16:creationId xmlns:a16="http://schemas.microsoft.com/office/drawing/2014/main" id="{E4817C66-1023-4389-88BB-BAB12ED365F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C77728FD-9341-4342-85AB-8EDFE181E2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3F474ED8-17F1-4BB3-AACC-06EADD54C2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2CE380AA-EB38-465D-867D-F89A4E401F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285" name="直線コネクタ 284">
          <a:extLst>
            <a:ext uri="{FF2B5EF4-FFF2-40B4-BE49-F238E27FC236}">
              <a16:creationId xmlns:a16="http://schemas.microsoft.com/office/drawing/2014/main" id="{92883F3C-96A8-4CB6-A342-63D49138268C}"/>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286" name="【公営住宅】&#10;一人当たり面積最小値テキスト">
          <a:extLst>
            <a:ext uri="{FF2B5EF4-FFF2-40B4-BE49-F238E27FC236}">
              <a16:creationId xmlns:a16="http://schemas.microsoft.com/office/drawing/2014/main" id="{19D71782-73A8-4AEA-9D49-2AC3363256CB}"/>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287" name="直線コネクタ 286">
          <a:extLst>
            <a:ext uri="{FF2B5EF4-FFF2-40B4-BE49-F238E27FC236}">
              <a16:creationId xmlns:a16="http://schemas.microsoft.com/office/drawing/2014/main" id="{4D360166-5387-462E-A249-7F2850BE81A6}"/>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288" name="【公営住宅】&#10;一人当たり面積最大値テキスト">
          <a:extLst>
            <a:ext uri="{FF2B5EF4-FFF2-40B4-BE49-F238E27FC236}">
              <a16:creationId xmlns:a16="http://schemas.microsoft.com/office/drawing/2014/main" id="{FB892382-660F-4686-BF2C-C805A5823BC7}"/>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289" name="直線コネクタ 288">
          <a:extLst>
            <a:ext uri="{FF2B5EF4-FFF2-40B4-BE49-F238E27FC236}">
              <a16:creationId xmlns:a16="http://schemas.microsoft.com/office/drawing/2014/main" id="{980FA5A5-5CBC-4716-B591-7E983393DAFD}"/>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290" name="【公営住宅】&#10;一人当たり面積平均値テキスト">
          <a:extLst>
            <a:ext uri="{FF2B5EF4-FFF2-40B4-BE49-F238E27FC236}">
              <a16:creationId xmlns:a16="http://schemas.microsoft.com/office/drawing/2014/main" id="{C14719DC-C12B-48A1-8C71-80CF7895BB83}"/>
            </a:ext>
          </a:extLst>
        </xdr:cNvPr>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291" name="フローチャート: 判断 290">
          <a:extLst>
            <a:ext uri="{FF2B5EF4-FFF2-40B4-BE49-F238E27FC236}">
              <a16:creationId xmlns:a16="http://schemas.microsoft.com/office/drawing/2014/main" id="{B6397082-E33D-445B-94BC-D7E51321A10C}"/>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a:extLst>
            <a:ext uri="{FF2B5EF4-FFF2-40B4-BE49-F238E27FC236}">
              <a16:creationId xmlns:a16="http://schemas.microsoft.com/office/drawing/2014/main" id="{C9535E54-954C-4BA0-B130-32F23FE34DF8}"/>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293" name="フローチャート: 判断 292">
          <a:extLst>
            <a:ext uri="{FF2B5EF4-FFF2-40B4-BE49-F238E27FC236}">
              <a16:creationId xmlns:a16="http://schemas.microsoft.com/office/drawing/2014/main" id="{F7A27C9A-B223-42F1-93F3-ED19B2A2B764}"/>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294" name="フローチャート: 判断 293">
          <a:extLst>
            <a:ext uri="{FF2B5EF4-FFF2-40B4-BE49-F238E27FC236}">
              <a16:creationId xmlns:a16="http://schemas.microsoft.com/office/drawing/2014/main" id="{D7501F08-51C1-4137-B55B-21A9838FE4BA}"/>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295" name="フローチャート: 判断 294">
          <a:extLst>
            <a:ext uri="{FF2B5EF4-FFF2-40B4-BE49-F238E27FC236}">
              <a16:creationId xmlns:a16="http://schemas.microsoft.com/office/drawing/2014/main" id="{4004B2B5-5006-4C71-AD0D-3E50DD44A496}"/>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709DB7D-15D5-4884-9BF5-5134A20860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741904D-AE97-41A9-A6F6-0A98E884E5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EC11040-7B2E-469F-B244-503A59D7FF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700885-0D2A-4930-BB6E-3B47356E93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427D091-7B9A-4A2E-8E8A-046C56BA06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301" name="楕円 300">
          <a:extLst>
            <a:ext uri="{FF2B5EF4-FFF2-40B4-BE49-F238E27FC236}">
              <a16:creationId xmlns:a16="http://schemas.microsoft.com/office/drawing/2014/main" id="{25019E42-C9A4-4A10-A896-4846DF27345F}"/>
            </a:ext>
          </a:extLst>
        </xdr:cNvPr>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302" name="【公営住宅】&#10;一人当たり面積該当値テキスト">
          <a:extLst>
            <a:ext uri="{FF2B5EF4-FFF2-40B4-BE49-F238E27FC236}">
              <a16:creationId xmlns:a16="http://schemas.microsoft.com/office/drawing/2014/main" id="{EF030CF9-10D6-414C-A4DD-8D80B515902D}"/>
            </a:ext>
          </a:extLst>
        </xdr:cNvPr>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03" name="楕円 302">
          <a:extLst>
            <a:ext uri="{FF2B5EF4-FFF2-40B4-BE49-F238E27FC236}">
              <a16:creationId xmlns:a16="http://schemas.microsoft.com/office/drawing/2014/main" id="{387108F4-C610-4AEB-A326-18F8873B3A25}"/>
            </a:ext>
          </a:extLst>
        </xdr:cNvPr>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85</xdr:row>
      <xdr:rowOff>170687</xdr:rowOff>
    </xdr:to>
    <xdr:cxnSp macro="">
      <xdr:nvCxnSpPr>
        <xdr:cNvPr id="304" name="直線コネクタ 303">
          <a:extLst>
            <a:ext uri="{FF2B5EF4-FFF2-40B4-BE49-F238E27FC236}">
              <a16:creationId xmlns:a16="http://schemas.microsoft.com/office/drawing/2014/main" id="{E4FF63C1-F975-4F57-AA98-98D33337F8E7}"/>
            </a:ext>
          </a:extLst>
        </xdr:cNvPr>
        <xdr:cNvCxnSpPr/>
      </xdr:nvCxnSpPr>
      <xdr:spPr>
        <a:xfrm>
          <a:off x="9639300" y="1474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05" name="楕円 304">
          <a:extLst>
            <a:ext uri="{FF2B5EF4-FFF2-40B4-BE49-F238E27FC236}">
              <a16:creationId xmlns:a16="http://schemas.microsoft.com/office/drawing/2014/main" id="{7763943C-2B83-404A-9585-617760EE28EE}"/>
            </a:ext>
          </a:extLst>
        </xdr:cNvPr>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85</xdr:row>
      <xdr:rowOff>170687</xdr:rowOff>
    </xdr:to>
    <xdr:cxnSp macro="">
      <xdr:nvCxnSpPr>
        <xdr:cNvPr id="306" name="直線コネクタ 305">
          <a:extLst>
            <a:ext uri="{FF2B5EF4-FFF2-40B4-BE49-F238E27FC236}">
              <a16:creationId xmlns:a16="http://schemas.microsoft.com/office/drawing/2014/main" id="{EF2283CB-EDCC-4209-B66B-7B30D046D3B1}"/>
            </a:ext>
          </a:extLst>
        </xdr:cNvPr>
        <xdr:cNvCxnSpPr/>
      </xdr:nvCxnSpPr>
      <xdr:spPr>
        <a:xfrm>
          <a:off x="8750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119887</xdr:rowOff>
    </xdr:from>
    <xdr:to>
      <xdr:col>41</xdr:col>
      <xdr:colOff>101600</xdr:colOff>
      <xdr:row>86</xdr:row>
      <xdr:rowOff>50037</xdr:rowOff>
    </xdr:to>
    <xdr:sp macro="" textlink="">
      <xdr:nvSpPr>
        <xdr:cNvPr id="307" name="楕円 306">
          <a:extLst>
            <a:ext uri="{FF2B5EF4-FFF2-40B4-BE49-F238E27FC236}">
              <a16:creationId xmlns:a16="http://schemas.microsoft.com/office/drawing/2014/main" id="{C2F72AF0-8E3E-48A9-894E-4D0AE2C7D6B3}"/>
            </a:ext>
          </a:extLst>
        </xdr:cNvPr>
        <xdr:cNvSpPr/>
      </xdr:nvSpPr>
      <xdr:spPr>
        <a:xfrm>
          <a:off x="7810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170687</xdr:rowOff>
    </xdr:from>
    <xdr:to>
      <xdr:col>45</xdr:col>
      <xdr:colOff>177800</xdr:colOff>
      <xdr:row>85</xdr:row>
      <xdr:rowOff>170687</xdr:rowOff>
    </xdr:to>
    <xdr:cxnSp macro="">
      <xdr:nvCxnSpPr>
        <xdr:cNvPr id="308" name="直線コネクタ 307">
          <a:extLst>
            <a:ext uri="{FF2B5EF4-FFF2-40B4-BE49-F238E27FC236}">
              <a16:creationId xmlns:a16="http://schemas.microsoft.com/office/drawing/2014/main" id="{EF87356A-0BD5-425D-8ED4-FA5636FD05D7}"/>
            </a:ext>
          </a:extLst>
        </xdr:cNvPr>
        <xdr:cNvCxnSpPr/>
      </xdr:nvCxnSpPr>
      <xdr:spPr>
        <a:xfrm>
          <a:off x="7861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119887</xdr:rowOff>
    </xdr:from>
    <xdr:to>
      <xdr:col>36</xdr:col>
      <xdr:colOff>165100</xdr:colOff>
      <xdr:row>86</xdr:row>
      <xdr:rowOff>50037</xdr:rowOff>
    </xdr:to>
    <xdr:sp macro="" textlink="">
      <xdr:nvSpPr>
        <xdr:cNvPr id="309" name="楕円 308">
          <a:extLst>
            <a:ext uri="{FF2B5EF4-FFF2-40B4-BE49-F238E27FC236}">
              <a16:creationId xmlns:a16="http://schemas.microsoft.com/office/drawing/2014/main" id="{0F4B764C-AA04-4E47-BBFF-AE8AC8985568}"/>
            </a:ext>
          </a:extLst>
        </xdr:cNvPr>
        <xdr:cNvSpPr/>
      </xdr:nvSpPr>
      <xdr:spPr>
        <a:xfrm>
          <a:off x="6921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170687</xdr:rowOff>
    </xdr:from>
    <xdr:to>
      <xdr:col>41</xdr:col>
      <xdr:colOff>50800</xdr:colOff>
      <xdr:row>85</xdr:row>
      <xdr:rowOff>170687</xdr:rowOff>
    </xdr:to>
    <xdr:cxnSp macro="">
      <xdr:nvCxnSpPr>
        <xdr:cNvPr id="310" name="直線コネクタ 309">
          <a:extLst>
            <a:ext uri="{FF2B5EF4-FFF2-40B4-BE49-F238E27FC236}">
              <a16:creationId xmlns:a16="http://schemas.microsoft.com/office/drawing/2014/main" id="{3BFC1BEF-32E9-4AF5-A0DC-0E49721606C6}"/>
            </a:ext>
          </a:extLst>
        </xdr:cNvPr>
        <xdr:cNvCxnSpPr/>
      </xdr:nvCxnSpPr>
      <xdr:spPr>
        <a:xfrm>
          <a:off x="6972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11" name="n_1aveValue【公営住宅】&#10;一人当たり面積">
          <a:extLst>
            <a:ext uri="{FF2B5EF4-FFF2-40B4-BE49-F238E27FC236}">
              <a16:creationId xmlns:a16="http://schemas.microsoft.com/office/drawing/2014/main" id="{84A43613-1DC4-4331-BDCA-EFB6DAB24044}"/>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12" name="n_2aveValue【公営住宅】&#10;一人当たり面積">
          <a:extLst>
            <a:ext uri="{FF2B5EF4-FFF2-40B4-BE49-F238E27FC236}">
              <a16:creationId xmlns:a16="http://schemas.microsoft.com/office/drawing/2014/main" id="{D0C98D9E-0F22-44CB-A4B5-90F78E3B0208}"/>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13" name="n_3aveValue【公営住宅】&#10;一人当たり面積">
          <a:extLst>
            <a:ext uri="{FF2B5EF4-FFF2-40B4-BE49-F238E27FC236}">
              <a16:creationId xmlns:a16="http://schemas.microsoft.com/office/drawing/2014/main" id="{1D1FCBCD-406E-414C-9DE1-D1BD2EBAD596}"/>
            </a:ext>
          </a:extLst>
        </xdr:cNvPr>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14" name="n_4aveValue【公営住宅】&#10;一人当たり面積">
          <a:extLst>
            <a:ext uri="{FF2B5EF4-FFF2-40B4-BE49-F238E27FC236}">
              <a16:creationId xmlns:a16="http://schemas.microsoft.com/office/drawing/2014/main" id="{9F714611-5024-4F7F-B211-6943D97B6A77}"/>
            </a:ext>
          </a:extLst>
        </xdr:cNvPr>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15" name="n_1mainValue【公営住宅】&#10;一人当たり面積">
          <a:extLst>
            <a:ext uri="{FF2B5EF4-FFF2-40B4-BE49-F238E27FC236}">
              <a16:creationId xmlns:a16="http://schemas.microsoft.com/office/drawing/2014/main" id="{7B662CC3-8F9B-4C54-8162-062BD12758CC}"/>
            </a:ext>
          </a:extLst>
        </xdr:cNvPr>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16" name="n_2mainValue【公営住宅】&#10;一人当たり面積">
          <a:extLst>
            <a:ext uri="{FF2B5EF4-FFF2-40B4-BE49-F238E27FC236}">
              <a16:creationId xmlns:a16="http://schemas.microsoft.com/office/drawing/2014/main" id="{63A9910C-BF15-49AB-8A7D-E2C205B3948C}"/>
            </a:ext>
          </a:extLst>
        </xdr:cNvPr>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41164</xdr:rowOff>
    </xdr:from>
    <xdr:ext cx="469744" cy="259045"/>
    <xdr:sp macro="" textlink="">
      <xdr:nvSpPr>
        <xdr:cNvPr id="317" name="n_3mainValue【公営住宅】&#10;一人当たり面積">
          <a:extLst>
            <a:ext uri="{FF2B5EF4-FFF2-40B4-BE49-F238E27FC236}">
              <a16:creationId xmlns:a16="http://schemas.microsoft.com/office/drawing/2014/main" id="{15113309-5C40-4A40-BF36-33EDB03FE261}"/>
            </a:ext>
          </a:extLst>
        </xdr:cNvPr>
        <xdr:cNvSpPr txBox="1"/>
      </xdr:nvSpPr>
      <xdr:spPr>
        <a:xfrm>
          <a:off x="7626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41164</xdr:rowOff>
    </xdr:from>
    <xdr:ext cx="469744" cy="259045"/>
    <xdr:sp macro="" textlink="">
      <xdr:nvSpPr>
        <xdr:cNvPr id="318" name="n_4mainValue【公営住宅】&#10;一人当たり面積">
          <a:extLst>
            <a:ext uri="{FF2B5EF4-FFF2-40B4-BE49-F238E27FC236}">
              <a16:creationId xmlns:a16="http://schemas.microsoft.com/office/drawing/2014/main" id="{251E9A59-FFAE-44F7-AAAA-2E4ECDB33D6A}"/>
            </a:ext>
          </a:extLst>
        </xdr:cNvPr>
        <xdr:cNvSpPr txBox="1"/>
      </xdr:nvSpPr>
      <xdr:spPr>
        <a:xfrm>
          <a:off x="6737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12A70C67-8350-4E29-B6DB-EAAA911EAA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40C85139-58F6-46C4-998D-2D0ACE2322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D379E64F-345B-4F42-823D-112E118978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ABB6E158-DE60-440C-9A3B-0C1E4A4CFF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96AE703C-6B78-44C1-B613-1EE8E3DD95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9493C938-9939-4E20-B713-E3EEF7EB41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4BA54B39-88EA-4CCB-8B97-2F50828FB5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FD67EBAC-FF92-4A96-85F0-1FC90A5B90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ED99B561-DD5F-4933-AA68-77A5C3DC77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3F6C47C7-CD3B-47D9-A846-59A96DB46C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68C40115-C8B8-4EAF-B06A-C820AE887C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7CEF81AC-CEE6-4E9F-A6E8-45181A93BB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1F73E1C4-8AEE-4927-8D05-336DE91996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E5447A4C-0436-4E90-99D3-2210EBFEA0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5D0A0CDF-BA7C-4E09-9A02-5A040B8C67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530F79DA-7931-4F13-A3A6-3E85417A89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A26D985A-1563-4AD9-8EFF-2D317619ED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23B7BC68-F087-4053-89DD-BCFC0FFA0E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4CF7C35E-4353-474B-AF73-96D9372423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494F9A3-501A-4931-A9BA-E1EA07853B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F6EFD4BA-FCDE-44D0-8685-31103421B7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8688339C-F710-448D-A4E9-0F2180EAF0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382D6217-BD81-4964-AEA4-9D0C22990F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C8AD7EB2-14EB-4433-8FB7-C4387FD357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5D95099B-EA68-4E1C-8977-269FA09A5D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10BD6E61-9153-4E74-A9F6-A582F3CED8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5" name="テキスト ボックス 344">
          <a:extLst>
            <a:ext uri="{FF2B5EF4-FFF2-40B4-BE49-F238E27FC236}">
              <a16:creationId xmlns:a16="http://schemas.microsoft.com/office/drawing/2014/main" id="{C9D77B93-BB9E-40A3-BC3D-3336D68813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6" name="直線コネクタ 345">
          <a:extLst>
            <a:ext uri="{FF2B5EF4-FFF2-40B4-BE49-F238E27FC236}">
              <a16:creationId xmlns:a16="http://schemas.microsoft.com/office/drawing/2014/main" id="{772A03C0-AC4E-4041-8384-F082341EC17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7" name="テキスト ボックス 346">
          <a:extLst>
            <a:ext uri="{FF2B5EF4-FFF2-40B4-BE49-F238E27FC236}">
              <a16:creationId xmlns:a16="http://schemas.microsoft.com/office/drawing/2014/main" id="{806E27D4-50CA-426A-951E-F3E4BA99A8E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8" name="直線コネクタ 347">
          <a:extLst>
            <a:ext uri="{FF2B5EF4-FFF2-40B4-BE49-F238E27FC236}">
              <a16:creationId xmlns:a16="http://schemas.microsoft.com/office/drawing/2014/main" id="{3EC09B82-1709-4FEB-BEDF-CFDEFC8A968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9" name="テキスト ボックス 348">
          <a:extLst>
            <a:ext uri="{FF2B5EF4-FFF2-40B4-BE49-F238E27FC236}">
              <a16:creationId xmlns:a16="http://schemas.microsoft.com/office/drawing/2014/main" id="{ED008936-8005-484C-A594-A36B93168BF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0" name="直線コネクタ 349">
          <a:extLst>
            <a:ext uri="{FF2B5EF4-FFF2-40B4-BE49-F238E27FC236}">
              <a16:creationId xmlns:a16="http://schemas.microsoft.com/office/drawing/2014/main" id="{8288016F-E830-4314-857C-D3576B3D2B5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1" name="テキスト ボックス 350">
          <a:extLst>
            <a:ext uri="{FF2B5EF4-FFF2-40B4-BE49-F238E27FC236}">
              <a16:creationId xmlns:a16="http://schemas.microsoft.com/office/drawing/2014/main" id="{75838AAF-1266-4A7F-89E1-0739A053C35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2" name="直線コネクタ 351">
          <a:extLst>
            <a:ext uri="{FF2B5EF4-FFF2-40B4-BE49-F238E27FC236}">
              <a16:creationId xmlns:a16="http://schemas.microsoft.com/office/drawing/2014/main" id="{7C4DF206-9E08-4798-8BF0-2A185669B4F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3" name="テキスト ボックス 352">
          <a:extLst>
            <a:ext uri="{FF2B5EF4-FFF2-40B4-BE49-F238E27FC236}">
              <a16:creationId xmlns:a16="http://schemas.microsoft.com/office/drawing/2014/main" id="{45B28D39-C809-4416-9D00-64C48956740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A0727DD2-A02C-4D46-A9D4-0C696B734F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5" name="テキスト ボックス 354">
          <a:extLst>
            <a:ext uri="{FF2B5EF4-FFF2-40B4-BE49-F238E27FC236}">
              <a16:creationId xmlns:a16="http://schemas.microsoft.com/office/drawing/2014/main" id="{11F5C90C-780F-4159-B09A-2E631BE5AE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id="{5118F28F-ACAE-4908-856F-A20AB8361F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57" name="直線コネクタ 356">
          <a:extLst>
            <a:ext uri="{FF2B5EF4-FFF2-40B4-BE49-F238E27FC236}">
              <a16:creationId xmlns:a16="http://schemas.microsoft.com/office/drawing/2014/main" id="{1DE47F04-6E23-42A2-A6E5-F3AE9795EEE5}"/>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id="{8CBE4C8E-C8B2-4720-95EF-ACA9E7D770D8}"/>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59" name="直線コネクタ 358">
          <a:extLst>
            <a:ext uri="{FF2B5EF4-FFF2-40B4-BE49-F238E27FC236}">
              <a16:creationId xmlns:a16="http://schemas.microsoft.com/office/drawing/2014/main" id="{89E6943F-5903-4283-80C9-AEF254E6BDA5}"/>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60" name="【認定こども園・幼稚園・保育所】&#10;有形固定資産減価償却率最大値テキスト">
          <a:extLst>
            <a:ext uri="{FF2B5EF4-FFF2-40B4-BE49-F238E27FC236}">
              <a16:creationId xmlns:a16="http://schemas.microsoft.com/office/drawing/2014/main" id="{123D7A1F-295B-4500-8BCF-6518F7064567}"/>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61" name="直線コネクタ 360">
          <a:extLst>
            <a:ext uri="{FF2B5EF4-FFF2-40B4-BE49-F238E27FC236}">
              <a16:creationId xmlns:a16="http://schemas.microsoft.com/office/drawing/2014/main" id="{87AC4C03-DE44-440D-8B48-6CA9DA4A7C12}"/>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id="{05E15AD5-DB90-4EA3-927C-0A87F4942261}"/>
            </a:ext>
          </a:extLst>
        </xdr:cNvPr>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63" name="フローチャート: 判断 362">
          <a:extLst>
            <a:ext uri="{FF2B5EF4-FFF2-40B4-BE49-F238E27FC236}">
              <a16:creationId xmlns:a16="http://schemas.microsoft.com/office/drawing/2014/main" id="{B7541658-A184-4E9C-942F-794E6569632B}"/>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64" name="フローチャート: 判断 363">
          <a:extLst>
            <a:ext uri="{FF2B5EF4-FFF2-40B4-BE49-F238E27FC236}">
              <a16:creationId xmlns:a16="http://schemas.microsoft.com/office/drawing/2014/main" id="{40252311-CFA8-4E92-A783-49A7ED96D092}"/>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65" name="フローチャート: 判断 364">
          <a:extLst>
            <a:ext uri="{FF2B5EF4-FFF2-40B4-BE49-F238E27FC236}">
              <a16:creationId xmlns:a16="http://schemas.microsoft.com/office/drawing/2014/main" id="{BBE0A9FC-C4B2-4428-924D-57B7E38A240B}"/>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66" name="フローチャート: 判断 365">
          <a:extLst>
            <a:ext uri="{FF2B5EF4-FFF2-40B4-BE49-F238E27FC236}">
              <a16:creationId xmlns:a16="http://schemas.microsoft.com/office/drawing/2014/main" id="{9AC3F985-3237-495F-B183-EFDB5A2F5BFE}"/>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67" name="フローチャート: 判断 366">
          <a:extLst>
            <a:ext uri="{FF2B5EF4-FFF2-40B4-BE49-F238E27FC236}">
              <a16:creationId xmlns:a16="http://schemas.microsoft.com/office/drawing/2014/main" id="{FC8DA8D5-2E56-4F86-AA20-B7367133DB2A}"/>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901E76F8-2937-476F-A762-27A62A0DE5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8D4A64F-DD74-47E0-9D2F-72674684FF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34170ECA-5AB6-4112-9B23-4EE894E5FA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B7C8718A-5B7E-4226-BE65-A19F440396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6BB8533-C33C-4DCB-9FC8-142F26CF12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3" name="楕円 372">
          <a:extLst>
            <a:ext uri="{FF2B5EF4-FFF2-40B4-BE49-F238E27FC236}">
              <a16:creationId xmlns:a16="http://schemas.microsoft.com/office/drawing/2014/main" id="{F324DEA0-D1C1-4651-BF69-667E3D47E302}"/>
            </a:ext>
          </a:extLst>
        </xdr:cNvPr>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E3D0CF6D-8CE4-4452-88C5-A574F8BACBB4}"/>
            </a:ext>
          </a:extLst>
        </xdr:cNvPr>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375" name="楕円 374">
          <a:extLst>
            <a:ext uri="{FF2B5EF4-FFF2-40B4-BE49-F238E27FC236}">
              <a16:creationId xmlns:a16="http://schemas.microsoft.com/office/drawing/2014/main" id="{3D19C36E-7276-486E-976F-F61CA5361815}"/>
            </a:ext>
          </a:extLst>
        </xdr:cNvPr>
        <xdr:cNvSpPr/>
      </xdr:nvSpPr>
      <xdr:spPr>
        <a:xfrm>
          <a:off x="1543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94488</xdr:rowOff>
    </xdr:from>
    <xdr:to>
      <xdr:col>85</xdr:col>
      <xdr:colOff>127000</xdr:colOff>
      <xdr:row>36</xdr:row>
      <xdr:rowOff>156210</xdr:rowOff>
    </xdr:to>
    <xdr:cxnSp macro="">
      <xdr:nvCxnSpPr>
        <xdr:cNvPr id="376" name="直線コネクタ 375">
          <a:extLst>
            <a:ext uri="{FF2B5EF4-FFF2-40B4-BE49-F238E27FC236}">
              <a16:creationId xmlns:a16="http://schemas.microsoft.com/office/drawing/2014/main" id="{3717B826-85D7-4CC4-A28E-2064B6B68C95}"/>
            </a:ext>
          </a:extLst>
        </xdr:cNvPr>
        <xdr:cNvCxnSpPr/>
      </xdr:nvCxnSpPr>
      <xdr:spPr>
        <a:xfrm>
          <a:off x="15481300" y="626668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153416</xdr:rowOff>
    </xdr:from>
    <xdr:to>
      <xdr:col>76</xdr:col>
      <xdr:colOff>165100</xdr:colOff>
      <xdr:row>36</xdr:row>
      <xdr:rowOff>83566</xdr:rowOff>
    </xdr:to>
    <xdr:sp macro="" textlink="">
      <xdr:nvSpPr>
        <xdr:cNvPr id="377" name="楕円 376">
          <a:extLst>
            <a:ext uri="{FF2B5EF4-FFF2-40B4-BE49-F238E27FC236}">
              <a16:creationId xmlns:a16="http://schemas.microsoft.com/office/drawing/2014/main" id="{52786E77-1B3E-4504-96A3-094A9DDF25E5}"/>
            </a:ext>
          </a:extLst>
        </xdr:cNvPr>
        <xdr:cNvSpPr/>
      </xdr:nvSpPr>
      <xdr:spPr>
        <a:xfrm>
          <a:off x="14541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32766</xdr:rowOff>
    </xdr:from>
    <xdr:to>
      <xdr:col>81</xdr:col>
      <xdr:colOff>50800</xdr:colOff>
      <xdr:row>36</xdr:row>
      <xdr:rowOff>94488</xdr:rowOff>
    </xdr:to>
    <xdr:cxnSp macro="">
      <xdr:nvCxnSpPr>
        <xdr:cNvPr id="378" name="直線コネクタ 377">
          <a:extLst>
            <a:ext uri="{FF2B5EF4-FFF2-40B4-BE49-F238E27FC236}">
              <a16:creationId xmlns:a16="http://schemas.microsoft.com/office/drawing/2014/main" id="{0233C1E1-03ED-4171-9D9A-3F65C35FAC38}"/>
            </a:ext>
          </a:extLst>
        </xdr:cNvPr>
        <xdr:cNvCxnSpPr/>
      </xdr:nvCxnSpPr>
      <xdr:spPr>
        <a:xfrm>
          <a:off x="14592300" y="620496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84836</xdr:rowOff>
    </xdr:from>
    <xdr:to>
      <xdr:col>72</xdr:col>
      <xdr:colOff>38100</xdr:colOff>
      <xdr:row>36</xdr:row>
      <xdr:rowOff>14986</xdr:rowOff>
    </xdr:to>
    <xdr:sp macro="" textlink="">
      <xdr:nvSpPr>
        <xdr:cNvPr id="379" name="楕円 378">
          <a:extLst>
            <a:ext uri="{FF2B5EF4-FFF2-40B4-BE49-F238E27FC236}">
              <a16:creationId xmlns:a16="http://schemas.microsoft.com/office/drawing/2014/main" id="{AAAF85FD-669B-4B4C-B554-EEC5F02F76C4}"/>
            </a:ext>
          </a:extLst>
        </xdr:cNvPr>
        <xdr:cNvSpPr/>
      </xdr:nvSpPr>
      <xdr:spPr>
        <a:xfrm>
          <a:off x="13652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135636</xdr:rowOff>
    </xdr:from>
    <xdr:to>
      <xdr:col>76</xdr:col>
      <xdr:colOff>114300</xdr:colOff>
      <xdr:row>36</xdr:row>
      <xdr:rowOff>32766</xdr:rowOff>
    </xdr:to>
    <xdr:cxnSp macro="">
      <xdr:nvCxnSpPr>
        <xdr:cNvPr id="380" name="直線コネクタ 379">
          <a:extLst>
            <a:ext uri="{FF2B5EF4-FFF2-40B4-BE49-F238E27FC236}">
              <a16:creationId xmlns:a16="http://schemas.microsoft.com/office/drawing/2014/main" id="{22DA0B13-365D-4172-AF70-662D4D5ED265}"/>
            </a:ext>
          </a:extLst>
        </xdr:cNvPr>
        <xdr:cNvCxnSpPr/>
      </xdr:nvCxnSpPr>
      <xdr:spPr>
        <a:xfrm>
          <a:off x="13703300" y="61363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23114</xdr:rowOff>
    </xdr:from>
    <xdr:to>
      <xdr:col>67</xdr:col>
      <xdr:colOff>101600</xdr:colOff>
      <xdr:row>35</xdr:row>
      <xdr:rowOff>124714</xdr:rowOff>
    </xdr:to>
    <xdr:sp macro="" textlink="">
      <xdr:nvSpPr>
        <xdr:cNvPr id="381" name="楕円 380">
          <a:extLst>
            <a:ext uri="{FF2B5EF4-FFF2-40B4-BE49-F238E27FC236}">
              <a16:creationId xmlns:a16="http://schemas.microsoft.com/office/drawing/2014/main" id="{15C7BF95-51C0-4E8C-9B58-B2D2DBCC5322}"/>
            </a:ext>
          </a:extLst>
        </xdr:cNvPr>
        <xdr:cNvSpPr/>
      </xdr:nvSpPr>
      <xdr:spPr>
        <a:xfrm>
          <a:off x="12763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73914</xdr:rowOff>
    </xdr:from>
    <xdr:to>
      <xdr:col>71</xdr:col>
      <xdr:colOff>177800</xdr:colOff>
      <xdr:row>35</xdr:row>
      <xdr:rowOff>135636</xdr:rowOff>
    </xdr:to>
    <xdr:cxnSp macro="">
      <xdr:nvCxnSpPr>
        <xdr:cNvPr id="382" name="直線コネクタ 381">
          <a:extLst>
            <a:ext uri="{FF2B5EF4-FFF2-40B4-BE49-F238E27FC236}">
              <a16:creationId xmlns:a16="http://schemas.microsoft.com/office/drawing/2014/main" id="{C43797C9-9424-4866-96BC-1753FA3C1BEC}"/>
            </a:ext>
          </a:extLst>
        </xdr:cNvPr>
        <xdr:cNvCxnSpPr/>
      </xdr:nvCxnSpPr>
      <xdr:spPr>
        <a:xfrm>
          <a:off x="12814300" y="60746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383" name="n_1aveValue【認定こども園・幼稚園・保育所】&#10;有形固定資産減価償却率">
          <a:extLst>
            <a:ext uri="{FF2B5EF4-FFF2-40B4-BE49-F238E27FC236}">
              <a16:creationId xmlns:a16="http://schemas.microsoft.com/office/drawing/2014/main" id="{BAF63A22-BFD2-448F-8BCA-CF5F8F2A0CB2}"/>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384" name="n_2aveValue【認定こども園・幼稚園・保育所】&#10;有形固定資産減価償却率">
          <a:extLst>
            <a:ext uri="{FF2B5EF4-FFF2-40B4-BE49-F238E27FC236}">
              <a16:creationId xmlns:a16="http://schemas.microsoft.com/office/drawing/2014/main" id="{61CDCD2D-C91A-4BE9-9EC9-4B8113831E34}"/>
            </a:ext>
          </a:extLst>
        </xdr:cNvPr>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385" name="n_3aveValue【認定こども園・幼稚園・保育所】&#10;有形固定資産減価償却率">
          <a:extLst>
            <a:ext uri="{FF2B5EF4-FFF2-40B4-BE49-F238E27FC236}">
              <a16:creationId xmlns:a16="http://schemas.microsoft.com/office/drawing/2014/main" id="{CB768996-4686-4BCC-A57E-7355FD82003F}"/>
            </a:ext>
          </a:extLst>
        </xdr:cNvPr>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386" name="n_4aveValue【認定こども園・幼稚園・保育所】&#10;有形固定資産減価償却率">
          <a:extLst>
            <a:ext uri="{FF2B5EF4-FFF2-40B4-BE49-F238E27FC236}">
              <a16:creationId xmlns:a16="http://schemas.microsoft.com/office/drawing/2014/main" id="{04EBB5AC-8307-4FD9-8B65-6D386F2A6E88}"/>
            </a:ext>
          </a:extLst>
        </xdr:cNvPr>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161815</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692E79B0-3BEE-4F86-9C95-6D6E00179260}"/>
            </a:ext>
          </a:extLst>
        </xdr:cNvPr>
        <xdr:cNvSpPr txBox="1"/>
      </xdr:nvSpPr>
      <xdr:spPr>
        <a:xfrm>
          <a:off x="152660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100093</xdr:rowOff>
    </xdr:from>
    <xdr:ext cx="405111" cy="259045"/>
    <xdr:sp macro="" textlink="">
      <xdr:nvSpPr>
        <xdr:cNvPr id="388" name="n_2mainValue【認定こども園・幼稚園・保育所】&#10;有形固定資産減価償却率">
          <a:extLst>
            <a:ext uri="{FF2B5EF4-FFF2-40B4-BE49-F238E27FC236}">
              <a16:creationId xmlns:a16="http://schemas.microsoft.com/office/drawing/2014/main" id="{24C67491-3545-4032-AA4B-D3EBFE01D06D}"/>
            </a:ext>
          </a:extLst>
        </xdr:cNvPr>
        <xdr:cNvSpPr txBox="1"/>
      </xdr:nvSpPr>
      <xdr:spPr>
        <a:xfrm>
          <a:off x="14389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31513</xdr:rowOff>
    </xdr:from>
    <xdr:ext cx="405111" cy="259045"/>
    <xdr:sp macro="" textlink="">
      <xdr:nvSpPr>
        <xdr:cNvPr id="389" name="n_3mainValue【認定こども園・幼稚園・保育所】&#10;有形固定資産減価償却率">
          <a:extLst>
            <a:ext uri="{FF2B5EF4-FFF2-40B4-BE49-F238E27FC236}">
              <a16:creationId xmlns:a16="http://schemas.microsoft.com/office/drawing/2014/main" id="{7B3BEAD9-C92A-4B49-BB73-5B5068EECD38}"/>
            </a:ext>
          </a:extLst>
        </xdr:cNvPr>
        <xdr:cNvSpPr txBox="1"/>
      </xdr:nvSpPr>
      <xdr:spPr>
        <a:xfrm>
          <a:off x="13500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141241</xdr:rowOff>
    </xdr:from>
    <xdr:ext cx="405111" cy="259045"/>
    <xdr:sp macro="" textlink="">
      <xdr:nvSpPr>
        <xdr:cNvPr id="390" name="n_4mainValue【認定こども園・幼稚園・保育所】&#10;有形固定資産減価償却率">
          <a:extLst>
            <a:ext uri="{FF2B5EF4-FFF2-40B4-BE49-F238E27FC236}">
              <a16:creationId xmlns:a16="http://schemas.microsoft.com/office/drawing/2014/main" id="{FEEBCC3B-34ED-47B3-A7C2-1A0D98FCA5E5}"/>
            </a:ext>
          </a:extLst>
        </xdr:cNvPr>
        <xdr:cNvSpPr txBox="1"/>
      </xdr:nvSpPr>
      <xdr:spPr>
        <a:xfrm>
          <a:off x="12611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0A662841-D4F0-49CE-A25E-58309C073C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74BE7396-4CB6-4316-9F96-D5506530DE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5B6CF5E9-6EA1-49CC-8B7B-C00D48306F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5E70AADC-28F3-423E-9124-5B4B8E3303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7C35ACA3-7F59-4D18-95E6-3981DBE4D9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D6662714-1FE6-426C-8F3F-7CB851C887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4C4A0B29-DDB3-4DC9-B72B-D66602CA2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2E2C362E-2D7F-434C-9AB4-12D8A3FADA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2ABA23FD-CF10-43FA-9FAD-E9D9E3D425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F834380A-888D-4AF9-9386-501DD49F33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1" name="直線コネクタ 400">
          <a:extLst>
            <a:ext uri="{FF2B5EF4-FFF2-40B4-BE49-F238E27FC236}">
              <a16:creationId xmlns:a16="http://schemas.microsoft.com/office/drawing/2014/main" id="{4D83AF93-A5F5-4904-A8C5-BD5C68EFE97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2" name="テキスト ボックス 401">
          <a:extLst>
            <a:ext uri="{FF2B5EF4-FFF2-40B4-BE49-F238E27FC236}">
              <a16:creationId xmlns:a16="http://schemas.microsoft.com/office/drawing/2014/main" id="{E8904824-8886-4A1B-ADFF-5AF81F9A8EE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3" name="直線コネクタ 402">
          <a:extLst>
            <a:ext uri="{FF2B5EF4-FFF2-40B4-BE49-F238E27FC236}">
              <a16:creationId xmlns:a16="http://schemas.microsoft.com/office/drawing/2014/main" id="{8B3724F9-B53A-4772-84C1-1F24E29596A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4" name="テキスト ボックス 403">
          <a:extLst>
            <a:ext uri="{FF2B5EF4-FFF2-40B4-BE49-F238E27FC236}">
              <a16:creationId xmlns:a16="http://schemas.microsoft.com/office/drawing/2014/main" id="{B92802DD-EE5B-4EE3-BF85-12EC3483A72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5" name="直線コネクタ 404">
          <a:extLst>
            <a:ext uri="{FF2B5EF4-FFF2-40B4-BE49-F238E27FC236}">
              <a16:creationId xmlns:a16="http://schemas.microsoft.com/office/drawing/2014/main" id="{96C343C3-5AAD-4091-BCE0-368D3DB72D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6" name="テキスト ボックス 405">
          <a:extLst>
            <a:ext uri="{FF2B5EF4-FFF2-40B4-BE49-F238E27FC236}">
              <a16:creationId xmlns:a16="http://schemas.microsoft.com/office/drawing/2014/main" id="{63E3EEB0-8C26-45ED-841E-C5CC0614B98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7" name="直線コネクタ 406">
          <a:extLst>
            <a:ext uri="{FF2B5EF4-FFF2-40B4-BE49-F238E27FC236}">
              <a16:creationId xmlns:a16="http://schemas.microsoft.com/office/drawing/2014/main" id="{9548E820-2014-4F4B-9B85-E34D2647411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8" name="テキスト ボックス 407">
          <a:extLst>
            <a:ext uri="{FF2B5EF4-FFF2-40B4-BE49-F238E27FC236}">
              <a16:creationId xmlns:a16="http://schemas.microsoft.com/office/drawing/2014/main" id="{2FAFD30D-E901-4BAE-8006-1E5BE72DED0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a:extLst>
            <a:ext uri="{FF2B5EF4-FFF2-40B4-BE49-F238E27FC236}">
              <a16:creationId xmlns:a16="http://schemas.microsoft.com/office/drawing/2014/main" id="{0D4A3155-6CDD-46E0-8F76-F20E0ECE23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38E6CE1-1240-452D-B6CD-AEEDCD7D2AA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a:extLst>
            <a:ext uri="{FF2B5EF4-FFF2-40B4-BE49-F238E27FC236}">
              <a16:creationId xmlns:a16="http://schemas.microsoft.com/office/drawing/2014/main" id="{3609459D-3ECB-48B4-8CB2-EC8BA2BC2F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12" name="直線コネクタ 411">
          <a:extLst>
            <a:ext uri="{FF2B5EF4-FFF2-40B4-BE49-F238E27FC236}">
              <a16:creationId xmlns:a16="http://schemas.microsoft.com/office/drawing/2014/main" id="{037B2597-F474-4D8C-A156-535B25DFF5BC}"/>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13" name="【認定こども園・幼稚園・保育所】&#10;一人当たり面積最小値テキスト">
          <a:extLst>
            <a:ext uri="{FF2B5EF4-FFF2-40B4-BE49-F238E27FC236}">
              <a16:creationId xmlns:a16="http://schemas.microsoft.com/office/drawing/2014/main" id="{D5EA7297-CDD7-45AE-928F-2B345D22DD47}"/>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14" name="直線コネクタ 413">
          <a:extLst>
            <a:ext uri="{FF2B5EF4-FFF2-40B4-BE49-F238E27FC236}">
              <a16:creationId xmlns:a16="http://schemas.microsoft.com/office/drawing/2014/main" id="{7CCFC88F-1B40-420C-AA39-EF8CE3D8E56E}"/>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15" name="【認定こども園・幼稚園・保育所】&#10;一人当たり面積最大値テキスト">
          <a:extLst>
            <a:ext uri="{FF2B5EF4-FFF2-40B4-BE49-F238E27FC236}">
              <a16:creationId xmlns:a16="http://schemas.microsoft.com/office/drawing/2014/main" id="{7AD23D16-437B-4649-95DD-21F84C2BF933}"/>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16" name="直線コネクタ 415">
          <a:extLst>
            <a:ext uri="{FF2B5EF4-FFF2-40B4-BE49-F238E27FC236}">
              <a16:creationId xmlns:a16="http://schemas.microsoft.com/office/drawing/2014/main" id="{7EF6D938-9166-4787-8BFC-064D423B4F86}"/>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17" name="【認定こども園・幼稚園・保育所】&#10;一人当たり面積平均値テキスト">
          <a:extLst>
            <a:ext uri="{FF2B5EF4-FFF2-40B4-BE49-F238E27FC236}">
              <a16:creationId xmlns:a16="http://schemas.microsoft.com/office/drawing/2014/main" id="{9117B2BB-93E5-47F0-887B-0974D6CEC815}"/>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18" name="フローチャート: 判断 417">
          <a:extLst>
            <a:ext uri="{FF2B5EF4-FFF2-40B4-BE49-F238E27FC236}">
              <a16:creationId xmlns:a16="http://schemas.microsoft.com/office/drawing/2014/main" id="{77939967-4BAC-493A-895B-15C9D2904D48}"/>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19" name="フローチャート: 判断 418">
          <a:extLst>
            <a:ext uri="{FF2B5EF4-FFF2-40B4-BE49-F238E27FC236}">
              <a16:creationId xmlns:a16="http://schemas.microsoft.com/office/drawing/2014/main" id="{721AB30B-1656-4F13-943B-87D429DC81A5}"/>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20" name="フローチャート: 判断 419">
          <a:extLst>
            <a:ext uri="{FF2B5EF4-FFF2-40B4-BE49-F238E27FC236}">
              <a16:creationId xmlns:a16="http://schemas.microsoft.com/office/drawing/2014/main" id="{3B868F01-C34B-453A-89B6-0C708F5B1229}"/>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21" name="フローチャート: 判断 420">
          <a:extLst>
            <a:ext uri="{FF2B5EF4-FFF2-40B4-BE49-F238E27FC236}">
              <a16:creationId xmlns:a16="http://schemas.microsoft.com/office/drawing/2014/main" id="{73CD54EF-B16A-42D1-80AD-A2A47CCD7BA9}"/>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22" name="フローチャート: 判断 421">
          <a:extLst>
            <a:ext uri="{FF2B5EF4-FFF2-40B4-BE49-F238E27FC236}">
              <a16:creationId xmlns:a16="http://schemas.microsoft.com/office/drawing/2014/main" id="{30427483-B3C8-4F9F-91E5-E866EEC1573B}"/>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C2999E1-8E20-484A-BCBB-94C23B9069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0F4FF5C-0CFC-46A9-A9F0-E8E979A5E4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EF8BEDA-D530-41C9-82C5-EC68F8E93D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67B00F8-DCCE-4A18-847F-4953D58389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1373EB4-5FA4-47FD-B198-C61D69C3B0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428" name="楕円 427">
          <a:extLst>
            <a:ext uri="{FF2B5EF4-FFF2-40B4-BE49-F238E27FC236}">
              <a16:creationId xmlns:a16="http://schemas.microsoft.com/office/drawing/2014/main" id="{BF957109-1091-4BB6-8B30-F1A5D48D8850}"/>
            </a:ext>
          </a:extLst>
        </xdr:cNvPr>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114063</xdr:rowOff>
    </xdr:from>
    <xdr:ext cx="469744" cy="259045"/>
    <xdr:sp macro="" textlink="">
      <xdr:nvSpPr>
        <xdr:cNvPr id="429" name="【認定こども園・幼稚園・保育所】&#10;一人当たり面積該当値テキスト">
          <a:extLst>
            <a:ext uri="{FF2B5EF4-FFF2-40B4-BE49-F238E27FC236}">
              <a16:creationId xmlns:a16="http://schemas.microsoft.com/office/drawing/2014/main" id="{62F958E9-3991-4F28-A372-3C21A0DB0E37}"/>
            </a:ext>
          </a:extLst>
        </xdr:cNvPr>
        <xdr:cNvSpPr txBox="1"/>
      </xdr:nvSpPr>
      <xdr:spPr>
        <a:xfrm>
          <a:off x="22199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27686</xdr:rowOff>
    </xdr:from>
    <xdr:to>
      <xdr:col>112</xdr:col>
      <xdr:colOff>38100</xdr:colOff>
      <xdr:row>41</xdr:row>
      <xdr:rowOff>129286</xdr:rowOff>
    </xdr:to>
    <xdr:sp macro="" textlink="">
      <xdr:nvSpPr>
        <xdr:cNvPr id="430" name="楕円 429">
          <a:extLst>
            <a:ext uri="{FF2B5EF4-FFF2-40B4-BE49-F238E27FC236}">
              <a16:creationId xmlns:a16="http://schemas.microsoft.com/office/drawing/2014/main" id="{AA446EE6-6934-44C9-9440-4A3D8C938F71}"/>
            </a:ext>
          </a:extLst>
        </xdr:cNvPr>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78486</xdr:rowOff>
    </xdr:from>
    <xdr:to>
      <xdr:col>116</xdr:col>
      <xdr:colOff>63500</xdr:colOff>
      <xdr:row>41</xdr:row>
      <xdr:rowOff>78486</xdr:rowOff>
    </xdr:to>
    <xdr:cxnSp macro="">
      <xdr:nvCxnSpPr>
        <xdr:cNvPr id="431" name="直線コネクタ 430">
          <a:extLst>
            <a:ext uri="{FF2B5EF4-FFF2-40B4-BE49-F238E27FC236}">
              <a16:creationId xmlns:a16="http://schemas.microsoft.com/office/drawing/2014/main" id="{D7F02501-338C-4F59-814C-B12BD3070783}"/>
            </a:ext>
          </a:extLst>
        </xdr:cNvPr>
        <xdr:cNvCxnSpPr/>
      </xdr:nvCxnSpPr>
      <xdr:spPr>
        <a:xfrm>
          <a:off x="21323300" y="7107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27686</xdr:rowOff>
    </xdr:from>
    <xdr:to>
      <xdr:col>107</xdr:col>
      <xdr:colOff>101600</xdr:colOff>
      <xdr:row>41</xdr:row>
      <xdr:rowOff>129286</xdr:rowOff>
    </xdr:to>
    <xdr:sp macro="" textlink="">
      <xdr:nvSpPr>
        <xdr:cNvPr id="432" name="楕円 431">
          <a:extLst>
            <a:ext uri="{FF2B5EF4-FFF2-40B4-BE49-F238E27FC236}">
              <a16:creationId xmlns:a16="http://schemas.microsoft.com/office/drawing/2014/main" id="{FF63AA61-78C0-4303-8CAD-A30786A86812}"/>
            </a:ext>
          </a:extLst>
        </xdr:cNvPr>
        <xdr:cNvSpPr/>
      </xdr:nvSpPr>
      <xdr:spPr>
        <a:xfrm>
          <a:off x="20383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78486</xdr:rowOff>
    </xdr:from>
    <xdr:to>
      <xdr:col>111</xdr:col>
      <xdr:colOff>177800</xdr:colOff>
      <xdr:row>41</xdr:row>
      <xdr:rowOff>78486</xdr:rowOff>
    </xdr:to>
    <xdr:cxnSp macro="">
      <xdr:nvCxnSpPr>
        <xdr:cNvPr id="433" name="直線コネクタ 432">
          <a:extLst>
            <a:ext uri="{FF2B5EF4-FFF2-40B4-BE49-F238E27FC236}">
              <a16:creationId xmlns:a16="http://schemas.microsoft.com/office/drawing/2014/main" id="{2D7CD536-395D-49E3-9508-C02A38AA567B}"/>
            </a:ext>
          </a:extLst>
        </xdr:cNvPr>
        <xdr:cNvCxnSpPr/>
      </xdr:nvCxnSpPr>
      <xdr:spPr>
        <a:xfrm>
          <a:off x="20434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32258</xdr:rowOff>
    </xdr:from>
    <xdr:to>
      <xdr:col>102</xdr:col>
      <xdr:colOff>165100</xdr:colOff>
      <xdr:row>41</xdr:row>
      <xdr:rowOff>133858</xdr:rowOff>
    </xdr:to>
    <xdr:sp macro="" textlink="">
      <xdr:nvSpPr>
        <xdr:cNvPr id="434" name="楕円 433">
          <a:extLst>
            <a:ext uri="{FF2B5EF4-FFF2-40B4-BE49-F238E27FC236}">
              <a16:creationId xmlns:a16="http://schemas.microsoft.com/office/drawing/2014/main" id="{BA3D0864-C9A9-4BEE-8AB2-EFCCDF54F798}"/>
            </a:ext>
          </a:extLst>
        </xdr:cNvPr>
        <xdr:cNvSpPr/>
      </xdr:nvSpPr>
      <xdr:spPr>
        <a:xfrm>
          <a:off x="19494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78486</xdr:rowOff>
    </xdr:from>
    <xdr:to>
      <xdr:col>107</xdr:col>
      <xdr:colOff>50800</xdr:colOff>
      <xdr:row>41</xdr:row>
      <xdr:rowOff>83058</xdr:rowOff>
    </xdr:to>
    <xdr:cxnSp macro="">
      <xdr:nvCxnSpPr>
        <xdr:cNvPr id="435" name="直線コネクタ 434">
          <a:extLst>
            <a:ext uri="{FF2B5EF4-FFF2-40B4-BE49-F238E27FC236}">
              <a16:creationId xmlns:a16="http://schemas.microsoft.com/office/drawing/2014/main" id="{947E3AAE-6BA6-4E8A-A556-ED02D4A91928}"/>
            </a:ext>
          </a:extLst>
        </xdr:cNvPr>
        <xdr:cNvCxnSpPr/>
      </xdr:nvCxnSpPr>
      <xdr:spPr>
        <a:xfrm flipV="1">
          <a:off x="19545300" y="7107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32258</xdr:rowOff>
    </xdr:from>
    <xdr:to>
      <xdr:col>98</xdr:col>
      <xdr:colOff>38100</xdr:colOff>
      <xdr:row>41</xdr:row>
      <xdr:rowOff>133858</xdr:rowOff>
    </xdr:to>
    <xdr:sp macro="" textlink="">
      <xdr:nvSpPr>
        <xdr:cNvPr id="436" name="楕円 435">
          <a:extLst>
            <a:ext uri="{FF2B5EF4-FFF2-40B4-BE49-F238E27FC236}">
              <a16:creationId xmlns:a16="http://schemas.microsoft.com/office/drawing/2014/main" id="{BE5B96B1-B8B1-4D19-9F69-93AE536F8004}"/>
            </a:ext>
          </a:extLst>
        </xdr:cNvPr>
        <xdr:cNvSpPr/>
      </xdr:nvSpPr>
      <xdr:spPr>
        <a:xfrm>
          <a:off x="18605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83058</xdr:rowOff>
    </xdr:from>
    <xdr:to>
      <xdr:col>102</xdr:col>
      <xdr:colOff>114300</xdr:colOff>
      <xdr:row>41</xdr:row>
      <xdr:rowOff>83058</xdr:rowOff>
    </xdr:to>
    <xdr:cxnSp macro="">
      <xdr:nvCxnSpPr>
        <xdr:cNvPr id="437" name="直線コネクタ 436">
          <a:extLst>
            <a:ext uri="{FF2B5EF4-FFF2-40B4-BE49-F238E27FC236}">
              <a16:creationId xmlns:a16="http://schemas.microsoft.com/office/drawing/2014/main" id="{C324E94B-365F-42EC-BD80-F7DF800576C0}"/>
            </a:ext>
          </a:extLst>
        </xdr:cNvPr>
        <xdr:cNvCxnSpPr/>
      </xdr:nvCxnSpPr>
      <xdr:spPr>
        <a:xfrm>
          <a:off x="18656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ECFF83F6-C9E8-4366-9E3C-A830C7047708}"/>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14D4F245-0A16-4BF3-968A-46C4D558F86B}"/>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924C9212-2E8B-4A4E-BC63-817786693F83}"/>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41" name="n_4aveValue【認定こども園・幼稚園・保育所】&#10;一人当たり面積">
          <a:extLst>
            <a:ext uri="{FF2B5EF4-FFF2-40B4-BE49-F238E27FC236}">
              <a16:creationId xmlns:a16="http://schemas.microsoft.com/office/drawing/2014/main" id="{1AA65F23-37D0-4FF4-A2FD-F362840DB5ED}"/>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120413</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1CE77328-627A-4832-BD2C-41E17D9D2879}"/>
            </a:ext>
          </a:extLst>
        </xdr:cNvPr>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120413</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492F7773-E501-4AF9-9371-142D56F04CB9}"/>
            </a:ext>
          </a:extLst>
        </xdr:cNvPr>
        <xdr:cNvSpPr txBox="1"/>
      </xdr:nvSpPr>
      <xdr:spPr>
        <a:xfrm>
          <a:off x="20199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124985</xdr:rowOff>
    </xdr:from>
    <xdr:ext cx="469744" cy="259045"/>
    <xdr:sp macro="" textlink="">
      <xdr:nvSpPr>
        <xdr:cNvPr id="444" name="n_3mainValue【認定こども園・幼稚園・保育所】&#10;一人当たり面積">
          <a:extLst>
            <a:ext uri="{FF2B5EF4-FFF2-40B4-BE49-F238E27FC236}">
              <a16:creationId xmlns:a16="http://schemas.microsoft.com/office/drawing/2014/main" id="{7A372F71-B9F3-4706-8BED-D77A1488A614}"/>
            </a:ext>
          </a:extLst>
        </xdr:cNvPr>
        <xdr:cNvSpPr txBox="1"/>
      </xdr:nvSpPr>
      <xdr:spPr>
        <a:xfrm>
          <a:off x="19310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124985</xdr:rowOff>
    </xdr:from>
    <xdr:ext cx="469744" cy="259045"/>
    <xdr:sp macro="" textlink="">
      <xdr:nvSpPr>
        <xdr:cNvPr id="445" name="n_4mainValue【認定こども園・幼稚園・保育所】&#10;一人当たり面積">
          <a:extLst>
            <a:ext uri="{FF2B5EF4-FFF2-40B4-BE49-F238E27FC236}">
              <a16:creationId xmlns:a16="http://schemas.microsoft.com/office/drawing/2014/main" id="{DB42AF87-C153-4137-9444-E053D4CA97A0}"/>
            </a:ext>
          </a:extLst>
        </xdr:cNvPr>
        <xdr:cNvSpPr txBox="1"/>
      </xdr:nvSpPr>
      <xdr:spPr>
        <a:xfrm>
          <a:off x="18421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5B4A9094-AA1E-41E2-B8E6-F24F4C509C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ADC52A51-09CF-42D4-BB7D-8D3F72970B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9DDDFB27-1528-4188-991B-22D1FA2E07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74F55252-18A2-4F2F-BFCC-386141FF47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9C9CBEA-2EC2-4065-9445-3C467A8174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92B1855E-5638-41B3-857F-04985190F4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20F7559E-9134-45C1-8816-4CBEB7D454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200CA016-C4C7-4782-95FA-BD16D35E18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F0931433-8D9C-431A-84BA-643969616B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E2FC8009-F996-464E-851C-5EEF966375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58075943-3326-4EA2-8763-26C43CCB0C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a:extLst>
            <a:ext uri="{FF2B5EF4-FFF2-40B4-BE49-F238E27FC236}">
              <a16:creationId xmlns:a16="http://schemas.microsoft.com/office/drawing/2014/main" id="{F3A24ACA-A247-489A-881C-ABD215F94AA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BEBC1FC5-8A35-4322-B028-080CD1B841CE}"/>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a:extLst>
            <a:ext uri="{FF2B5EF4-FFF2-40B4-BE49-F238E27FC236}">
              <a16:creationId xmlns:a16="http://schemas.microsoft.com/office/drawing/2014/main" id="{A19BC3E9-1055-430E-83FC-6203D418312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a:extLst>
            <a:ext uri="{FF2B5EF4-FFF2-40B4-BE49-F238E27FC236}">
              <a16:creationId xmlns:a16="http://schemas.microsoft.com/office/drawing/2014/main" id="{32AD3FF9-9850-4518-8AE0-B3D3D41F7DC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a:extLst>
            <a:ext uri="{FF2B5EF4-FFF2-40B4-BE49-F238E27FC236}">
              <a16:creationId xmlns:a16="http://schemas.microsoft.com/office/drawing/2014/main" id="{07A8DB96-A76D-4E98-BE02-06F4F8E97CB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a:extLst>
            <a:ext uri="{FF2B5EF4-FFF2-40B4-BE49-F238E27FC236}">
              <a16:creationId xmlns:a16="http://schemas.microsoft.com/office/drawing/2014/main" id="{08367522-3677-4670-998C-BBFB3A6FF49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a:extLst>
            <a:ext uri="{FF2B5EF4-FFF2-40B4-BE49-F238E27FC236}">
              <a16:creationId xmlns:a16="http://schemas.microsoft.com/office/drawing/2014/main" id="{F0E4DA48-3C46-4FBD-A637-5870CCF9EAF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a:extLst>
            <a:ext uri="{FF2B5EF4-FFF2-40B4-BE49-F238E27FC236}">
              <a16:creationId xmlns:a16="http://schemas.microsoft.com/office/drawing/2014/main" id="{D25AD5F9-FC05-48D4-82F9-35DFEFD4568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B6B20E7C-ECC3-4620-80EE-AB79AC1A2F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a:extLst>
            <a:ext uri="{FF2B5EF4-FFF2-40B4-BE49-F238E27FC236}">
              <a16:creationId xmlns:a16="http://schemas.microsoft.com/office/drawing/2014/main" id="{99DF7B59-4B2C-42EB-A8AF-1878AB2334F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a:extLst>
            <a:ext uri="{FF2B5EF4-FFF2-40B4-BE49-F238E27FC236}">
              <a16:creationId xmlns:a16="http://schemas.microsoft.com/office/drawing/2014/main" id="{855D6ECE-1F23-40C6-A9D3-99589E508C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68" name="直線コネクタ 467">
          <a:extLst>
            <a:ext uri="{FF2B5EF4-FFF2-40B4-BE49-F238E27FC236}">
              <a16:creationId xmlns:a16="http://schemas.microsoft.com/office/drawing/2014/main" id="{1B5CD023-C22C-4592-B861-964E64998035}"/>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69" name="【学校施設】&#10;有形固定資産減価償却率最小値テキスト">
          <a:extLst>
            <a:ext uri="{FF2B5EF4-FFF2-40B4-BE49-F238E27FC236}">
              <a16:creationId xmlns:a16="http://schemas.microsoft.com/office/drawing/2014/main" id="{3FD06A99-A623-4517-B770-DC5D66A0FB83}"/>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70" name="直線コネクタ 469">
          <a:extLst>
            <a:ext uri="{FF2B5EF4-FFF2-40B4-BE49-F238E27FC236}">
              <a16:creationId xmlns:a16="http://schemas.microsoft.com/office/drawing/2014/main" id="{71DCA30D-A31D-43A9-94FB-6E880D5366DF}"/>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71" name="【学校施設】&#10;有形固定資産減価償却率最大値テキスト">
          <a:extLst>
            <a:ext uri="{FF2B5EF4-FFF2-40B4-BE49-F238E27FC236}">
              <a16:creationId xmlns:a16="http://schemas.microsoft.com/office/drawing/2014/main" id="{F513C94B-2E91-43F4-AB5A-E7B5EE088641}"/>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72" name="直線コネクタ 471">
          <a:extLst>
            <a:ext uri="{FF2B5EF4-FFF2-40B4-BE49-F238E27FC236}">
              <a16:creationId xmlns:a16="http://schemas.microsoft.com/office/drawing/2014/main" id="{557D59BF-9719-4B1B-895D-433EE7977898}"/>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473" name="【学校施設】&#10;有形固定資産減価償却率平均値テキスト">
          <a:extLst>
            <a:ext uri="{FF2B5EF4-FFF2-40B4-BE49-F238E27FC236}">
              <a16:creationId xmlns:a16="http://schemas.microsoft.com/office/drawing/2014/main" id="{92E40F82-5785-402E-912F-1B65C8AB4B7D}"/>
            </a:ext>
          </a:extLst>
        </xdr:cNvPr>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74" name="フローチャート: 判断 473">
          <a:extLst>
            <a:ext uri="{FF2B5EF4-FFF2-40B4-BE49-F238E27FC236}">
              <a16:creationId xmlns:a16="http://schemas.microsoft.com/office/drawing/2014/main" id="{8CF019C7-2AEA-4BC3-AC77-81AD2BE50F62}"/>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75" name="フローチャート: 判断 474">
          <a:extLst>
            <a:ext uri="{FF2B5EF4-FFF2-40B4-BE49-F238E27FC236}">
              <a16:creationId xmlns:a16="http://schemas.microsoft.com/office/drawing/2014/main" id="{8936FC7F-BED0-441A-9326-13C7A1DF2429}"/>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76" name="フローチャート: 判断 475">
          <a:extLst>
            <a:ext uri="{FF2B5EF4-FFF2-40B4-BE49-F238E27FC236}">
              <a16:creationId xmlns:a16="http://schemas.microsoft.com/office/drawing/2014/main" id="{730B176E-31C8-414A-B711-FA5DBA23BB45}"/>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77" name="フローチャート: 判断 476">
          <a:extLst>
            <a:ext uri="{FF2B5EF4-FFF2-40B4-BE49-F238E27FC236}">
              <a16:creationId xmlns:a16="http://schemas.microsoft.com/office/drawing/2014/main" id="{59328AEF-367E-4FBA-AC66-65D9D39C95D7}"/>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78" name="フローチャート: 判断 477">
          <a:extLst>
            <a:ext uri="{FF2B5EF4-FFF2-40B4-BE49-F238E27FC236}">
              <a16:creationId xmlns:a16="http://schemas.microsoft.com/office/drawing/2014/main" id="{F66DCA96-85BB-4EFE-925F-EA673B97ADC0}"/>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6530661D-BCA7-440A-A13A-A968BE111E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E753B56-DF45-410E-9CEC-B2F3EA61F5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E948FCF-FDFC-4DA0-A293-7B1872B162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2FFF41A9-B7EA-4AED-9997-1B3B05D27B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36D90816-A9A0-4FCF-ABAA-5D75A8E435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484" name="楕円 483">
          <a:extLst>
            <a:ext uri="{FF2B5EF4-FFF2-40B4-BE49-F238E27FC236}">
              <a16:creationId xmlns:a16="http://schemas.microsoft.com/office/drawing/2014/main" id="{D1002629-05AC-4F75-BC9A-EBF169461C1D}"/>
            </a:ext>
          </a:extLst>
        </xdr:cNvPr>
        <xdr:cNvSpPr/>
      </xdr:nvSpPr>
      <xdr:spPr>
        <a:xfrm>
          <a:off x="16268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45229</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81B94A87-2164-47FA-8541-5CEE5DDC6C6C}"/>
            </a:ext>
          </a:extLst>
        </xdr:cNvPr>
        <xdr:cNvSpPr txBox="1"/>
      </xdr:nvSpPr>
      <xdr:spPr>
        <a:xfrm>
          <a:off x="163576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486" name="楕円 485">
          <a:extLst>
            <a:ext uri="{FF2B5EF4-FFF2-40B4-BE49-F238E27FC236}">
              <a16:creationId xmlns:a16="http://schemas.microsoft.com/office/drawing/2014/main" id="{73A29411-DA60-4CDD-AA01-7DD6C88685BF}"/>
            </a:ext>
          </a:extLst>
        </xdr:cNvPr>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73152</xdr:rowOff>
    </xdr:from>
    <xdr:to>
      <xdr:col>85</xdr:col>
      <xdr:colOff>127000</xdr:colOff>
      <xdr:row>58</xdr:row>
      <xdr:rowOff>118872</xdr:rowOff>
    </xdr:to>
    <xdr:cxnSp macro="">
      <xdr:nvCxnSpPr>
        <xdr:cNvPr id="487" name="直線コネクタ 486">
          <a:extLst>
            <a:ext uri="{FF2B5EF4-FFF2-40B4-BE49-F238E27FC236}">
              <a16:creationId xmlns:a16="http://schemas.microsoft.com/office/drawing/2014/main" id="{5EA8D6D2-EDD3-4CE8-B0C7-E47FC7AF7DE6}"/>
            </a:ext>
          </a:extLst>
        </xdr:cNvPr>
        <xdr:cNvCxnSpPr/>
      </xdr:nvCxnSpPr>
      <xdr:spPr>
        <a:xfrm flipV="1">
          <a:off x="15481300" y="10017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65786</xdr:rowOff>
    </xdr:from>
    <xdr:to>
      <xdr:col>76</xdr:col>
      <xdr:colOff>165100</xdr:colOff>
      <xdr:row>58</xdr:row>
      <xdr:rowOff>167386</xdr:rowOff>
    </xdr:to>
    <xdr:sp macro="" textlink="">
      <xdr:nvSpPr>
        <xdr:cNvPr id="488" name="楕円 487">
          <a:extLst>
            <a:ext uri="{FF2B5EF4-FFF2-40B4-BE49-F238E27FC236}">
              <a16:creationId xmlns:a16="http://schemas.microsoft.com/office/drawing/2014/main" id="{739892FD-8737-4B15-84A5-D388F7E205E1}"/>
            </a:ext>
          </a:extLst>
        </xdr:cNvPr>
        <xdr:cNvSpPr/>
      </xdr:nvSpPr>
      <xdr:spPr>
        <a:xfrm>
          <a:off x="14541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116586</xdr:rowOff>
    </xdr:from>
    <xdr:to>
      <xdr:col>81</xdr:col>
      <xdr:colOff>50800</xdr:colOff>
      <xdr:row>58</xdr:row>
      <xdr:rowOff>118872</xdr:rowOff>
    </xdr:to>
    <xdr:cxnSp macro="">
      <xdr:nvCxnSpPr>
        <xdr:cNvPr id="489" name="直線コネクタ 488">
          <a:extLst>
            <a:ext uri="{FF2B5EF4-FFF2-40B4-BE49-F238E27FC236}">
              <a16:creationId xmlns:a16="http://schemas.microsoft.com/office/drawing/2014/main" id="{D04C7847-3BA9-482A-B478-00180794DEC5}"/>
            </a:ext>
          </a:extLst>
        </xdr:cNvPr>
        <xdr:cNvCxnSpPr/>
      </xdr:nvCxnSpPr>
      <xdr:spPr>
        <a:xfrm>
          <a:off x="14592300" y="100606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24638</xdr:rowOff>
    </xdr:from>
    <xdr:to>
      <xdr:col>72</xdr:col>
      <xdr:colOff>38100</xdr:colOff>
      <xdr:row>58</xdr:row>
      <xdr:rowOff>126238</xdr:rowOff>
    </xdr:to>
    <xdr:sp macro="" textlink="">
      <xdr:nvSpPr>
        <xdr:cNvPr id="490" name="楕円 489">
          <a:extLst>
            <a:ext uri="{FF2B5EF4-FFF2-40B4-BE49-F238E27FC236}">
              <a16:creationId xmlns:a16="http://schemas.microsoft.com/office/drawing/2014/main" id="{72DA7B15-F044-40A0-BC18-5D3794DFB44B}"/>
            </a:ext>
          </a:extLst>
        </xdr:cNvPr>
        <xdr:cNvSpPr/>
      </xdr:nvSpPr>
      <xdr:spPr>
        <a:xfrm>
          <a:off x="13652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75438</xdr:rowOff>
    </xdr:from>
    <xdr:to>
      <xdr:col>76</xdr:col>
      <xdr:colOff>114300</xdr:colOff>
      <xdr:row>58</xdr:row>
      <xdr:rowOff>116586</xdr:rowOff>
    </xdr:to>
    <xdr:cxnSp macro="">
      <xdr:nvCxnSpPr>
        <xdr:cNvPr id="491" name="直線コネクタ 490">
          <a:extLst>
            <a:ext uri="{FF2B5EF4-FFF2-40B4-BE49-F238E27FC236}">
              <a16:creationId xmlns:a16="http://schemas.microsoft.com/office/drawing/2014/main" id="{CAA30484-100B-4014-A2A8-F64FDFB556C7}"/>
            </a:ext>
          </a:extLst>
        </xdr:cNvPr>
        <xdr:cNvCxnSpPr/>
      </xdr:nvCxnSpPr>
      <xdr:spPr>
        <a:xfrm>
          <a:off x="13703300" y="100195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xdr:rowOff>
    </xdr:from>
    <xdr:to>
      <xdr:col>67</xdr:col>
      <xdr:colOff>101600</xdr:colOff>
      <xdr:row>58</xdr:row>
      <xdr:rowOff>114808</xdr:rowOff>
    </xdr:to>
    <xdr:sp macro="" textlink="">
      <xdr:nvSpPr>
        <xdr:cNvPr id="492" name="楕円 491">
          <a:extLst>
            <a:ext uri="{FF2B5EF4-FFF2-40B4-BE49-F238E27FC236}">
              <a16:creationId xmlns:a16="http://schemas.microsoft.com/office/drawing/2014/main" id="{B7C54F9E-915C-41F6-BCFC-B0D915F93ED3}"/>
            </a:ext>
          </a:extLst>
        </xdr:cNvPr>
        <xdr:cNvSpPr/>
      </xdr:nvSpPr>
      <xdr:spPr>
        <a:xfrm>
          <a:off x="12763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64008</xdr:rowOff>
    </xdr:from>
    <xdr:to>
      <xdr:col>71</xdr:col>
      <xdr:colOff>177800</xdr:colOff>
      <xdr:row>58</xdr:row>
      <xdr:rowOff>75438</xdr:rowOff>
    </xdr:to>
    <xdr:cxnSp macro="">
      <xdr:nvCxnSpPr>
        <xdr:cNvPr id="493" name="直線コネクタ 492">
          <a:extLst>
            <a:ext uri="{FF2B5EF4-FFF2-40B4-BE49-F238E27FC236}">
              <a16:creationId xmlns:a16="http://schemas.microsoft.com/office/drawing/2014/main" id="{85BA30EA-7993-4D3D-A77D-CBE26153171F}"/>
            </a:ext>
          </a:extLst>
        </xdr:cNvPr>
        <xdr:cNvCxnSpPr/>
      </xdr:nvCxnSpPr>
      <xdr:spPr>
        <a:xfrm>
          <a:off x="12814300" y="100081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494" name="n_1aveValue【学校施設】&#10;有形固定資産減価償却率">
          <a:extLst>
            <a:ext uri="{FF2B5EF4-FFF2-40B4-BE49-F238E27FC236}">
              <a16:creationId xmlns:a16="http://schemas.microsoft.com/office/drawing/2014/main" id="{DDF92C0B-7D2E-411E-8E69-13761216A86D}"/>
            </a:ext>
          </a:extLst>
        </xdr:cNvPr>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495" name="n_2aveValue【学校施設】&#10;有形固定資産減価償却率">
          <a:extLst>
            <a:ext uri="{FF2B5EF4-FFF2-40B4-BE49-F238E27FC236}">
              <a16:creationId xmlns:a16="http://schemas.microsoft.com/office/drawing/2014/main" id="{FAD5EC27-4F25-4CF9-832E-36D657897259}"/>
            </a:ext>
          </a:extLst>
        </xdr:cNvPr>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496" name="n_3aveValue【学校施設】&#10;有形固定資産減価償却率">
          <a:extLst>
            <a:ext uri="{FF2B5EF4-FFF2-40B4-BE49-F238E27FC236}">
              <a16:creationId xmlns:a16="http://schemas.microsoft.com/office/drawing/2014/main" id="{4FFE2505-1410-48B7-B16F-98991880169D}"/>
            </a:ext>
          </a:extLst>
        </xdr:cNvPr>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497" name="n_4aveValue【学校施設】&#10;有形固定資産減価償却率">
          <a:extLst>
            <a:ext uri="{FF2B5EF4-FFF2-40B4-BE49-F238E27FC236}">
              <a16:creationId xmlns:a16="http://schemas.microsoft.com/office/drawing/2014/main" id="{B36B3E45-61B6-4D50-98A6-5ABB74657D2F}"/>
            </a:ext>
          </a:extLst>
        </xdr:cNvPr>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498" name="n_1mainValue【学校施設】&#10;有形固定資産減価償却率">
          <a:extLst>
            <a:ext uri="{FF2B5EF4-FFF2-40B4-BE49-F238E27FC236}">
              <a16:creationId xmlns:a16="http://schemas.microsoft.com/office/drawing/2014/main" id="{5838F359-1DD9-4F7D-9A5B-E09A1BA18EC2}"/>
            </a:ext>
          </a:extLst>
        </xdr:cNvPr>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12463</xdr:rowOff>
    </xdr:from>
    <xdr:ext cx="405111" cy="259045"/>
    <xdr:sp macro="" textlink="">
      <xdr:nvSpPr>
        <xdr:cNvPr id="499" name="n_2mainValue【学校施設】&#10;有形固定資産減価償却率">
          <a:extLst>
            <a:ext uri="{FF2B5EF4-FFF2-40B4-BE49-F238E27FC236}">
              <a16:creationId xmlns:a16="http://schemas.microsoft.com/office/drawing/2014/main" id="{32C24331-9E93-4132-9E84-4F2CEC784033}"/>
            </a:ext>
          </a:extLst>
        </xdr:cNvPr>
        <xdr:cNvSpPr txBox="1"/>
      </xdr:nvSpPr>
      <xdr:spPr>
        <a:xfrm>
          <a:off x="14389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142765</xdr:rowOff>
    </xdr:from>
    <xdr:ext cx="405111" cy="259045"/>
    <xdr:sp macro="" textlink="">
      <xdr:nvSpPr>
        <xdr:cNvPr id="500" name="n_3mainValue【学校施設】&#10;有形固定資産減価償却率">
          <a:extLst>
            <a:ext uri="{FF2B5EF4-FFF2-40B4-BE49-F238E27FC236}">
              <a16:creationId xmlns:a16="http://schemas.microsoft.com/office/drawing/2014/main" id="{669118C4-245A-4343-AE96-0C424C16290C}"/>
            </a:ext>
          </a:extLst>
        </xdr:cNvPr>
        <xdr:cNvSpPr txBox="1"/>
      </xdr:nvSpPr>
      <xdr:spPr>
        <a:xfrm>
          <a:off x="13500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131335</xdr:rowOff>
    </xdr:from>
    <xdr:ext cx="405111" cy="259045"/>
    <xdr:sp macro="" textlink="">
      <xdr:nvSpPr>
        <xdr:cNvPr id="501" name="n_4mainValue【学校施設】&#10;有形固定資産減価償却率">
          <a:extLst>
            <a:ext uri="{FF2B5EF4-FFF2-40B4-BE49-F238E27FC236}">
              <a16:creationId xmlns:a16="http://schemas.microsoft.com/office/drawing/2014/main" id="{348E2988-28D6-4CF3-9F0E-7E6667A6B22F}"/>
            </a:ext>
          </a:extLst>
        </xdr:cNvPr>
        <xdr:cNvSpPr txBox="1"/>
      </xdr:nvSpPr>
      <xdr:spPr>
        <a:xfrm>
          <a:off x="12611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a:extLst>
            <a:ext uri="{FF2B5EF4-FFF2-40B4-BE49-F238E27FC236}">
              <a16:creationId xmlns:a16="http://schemas.microsoft.com/office/drawing/2014/main" id="{22AED5D2-F353-45D9-BB87-211691EB33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a:extLst>
            <a:ext uri="{FF2B5EF4-FFF2-40B4-BE49-F238E27FC236}">
              <a16:creationId xmlns:a16="http://schemas.microsoft.com/office/drawing/2014/main" id="{07B0146D-957E-46B6-AFC1-F9543E6D28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a:extLst>
            <a:ext uri="{FF2B5EF4-FFF2-40B4-BE49-F238E27FC236}">
              <a16:creationId xmlns:a16="http://schemas.microsoft.com/office/drawing/2014/main" id="{B938C103-DD9E-44A9-B424-A8B1A2BADD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a:extLst>
            <a:ext uri="{FF2B5EF4-FFF2-40B4-BE49-F238E27FC236}">
              <a16:creationId xmlns:a16="http://schemas.microsoft.com/office/drawing/2014/main" id="{D4824482-B52E-44BC-BE35-AE45DFA4AA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a:extLst>
            <a:ext uri="{FF2B5EF4-FFF2-40B4-BE49-F238E27FC236}">
              <a16:creationId xmlns:a16="http://schemas.microsoft.com/office/drawing/2014/main" id="{84E1ADB9-92ED-43E9-926C-7E6345B1BE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a:extLst>
            <a:ext uri="{FF2B5EF4-FFF2-40B4-BE49-F238E27FC236}">
              <a16:creationId xmlns:a16="http://schemas.microsoft.com/office/drawing/2014/main" id="{F58B46AD-FB63-4239-B1B8-3525766408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a:extLst>
            <a:ext uri="{FF2B5EF4-FFF2-40B4-BE49-F238E27FC236}">
              <a16:creationId xmlns:a16="http://schemas.microsoft.com/office/drawing/2014/main" id="{0530E57D-597E-4F96-BBC4-57541D2919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a:extLst>
            <a:ext uri="{FF2B5EF4-FFF2-40B4-BE49-F238E27FC236}">
              <a16:creationId xmlns:a16="http://schemas.microsoft.com/office/drawing/2014/main" id="{4165F681-DF60-4EB3-937D-B3E4E38890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a:extLst>
            <a:ext uri="{FF2B5EF4-FFF2-40B4-BE49-F238E27FC236}">
              <a16:creationId xmlns:a16="http://schemas.microsoft.com/office/drawing/2014/main" id="{A6BEF9A3-69BE-496D-BC8A-55683320F2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a:extLst>
            <a:ext uri="{FF2B5EF4-FFF2-40B4-BE49-F238E27FC236}">
              <a16:creationId xmlns:a16="http://schemas.microsoft.com/office/drawing/2014/main" id="{62539723-BA65-4EAF-A6B0-F510B6DCFA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302AFDE-2AB0-4632-BD0F-9B483383FC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a:extLst>
            <a:ext uri="{FF2B5EF4-FFF2-40B4-BE49-F238E27FC236}">
              <a16:creationId xmlns:a16="http://schemas.microsoft.com/office/drawing/2014/main" id="{C5E843DA-4EE3-4A76-A390-A91F18F896C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16BE210F-1F24-43C3-B837-2FB3FACAB9E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a:extLst>
            <a:ext uri="{FF2B5EF4-FFF2-40B4-BE49-F238E27FC236}">
              <a16:creationId xmlns:a16="http://schemas.microsoft.com/office/drawing/2014/main" id="{3ACB3001-7F81-4B83-90EE-19F536F957E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a:extLst>
            <a:ext uri="{FF2B5EF4-FFF2-40B4-BE49-F238E27FC236}">
              <a16:creationId xmlns:a16="http://schemas.microsoft.com/office/drawing/2014/main" id="{676AA252-1A08-41D7-ABE8-7E70ACF8B92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a:extLst>
            <a:ext uri="{FF2B5EF4-FFF2-40B4-BE49-F238E27FC236}">
              <a16:creationId xmlns:a16="http://schemas.microsoft.com/office/drawing/2014/main" id="{ECBA0738-1026-45A8-B04A-1D67E234ACC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a:extLst>
            <a:ext uri="{FF2B5EF4-FFF2-40B4-BE49-F238E27FC236}">
              <a16:creationId xmlns:a16="http://schemas.microsoft.com/office/drawing/2014/main" id="{45A44E3E-7EF2-40AE-8088-AD7C0737F75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a:extLst>
            <a:ext uri="{FF2B5EF4-FFF2-40B4-BE49-F238E27FC236}">
              <a16:creationId xmlns:a16="http://schemas.microsoft.com/office/drawing/2014/main" id="{B1B6DFB9-9C4E-40F6-ACD5-F18C637D0F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a:extLst>
            <a:ext uri="{FF2B5EF4-FFF2-40B4-BE49-F238E27FC236}">
              <a16:creationId xmlns:a16="http://schemas.microsoft.com/office/drawing/2014/main" id="{F1ADAD14-ED49-40FB-8F68-2CDAB966642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a:extLst>
            <a:ext uri="{FF2B5EF4-FFF2-40B4-BE49-F238E27FC236}">
              <a16:creationId xmlns:a16="http://schemas.microsoft.com/office/drawing/2014/main" id="{DA3D370A-7313-4981-96F5-DD7ADCFA94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a:extLst>
            <a:ext uri="{FF2B5EF4-FFF2-40B4-BE49-F238E27FC236}">
              <a16:creationId xmlns:a16="http://schemas.microsoft.com/office/drawing/2014/main" id="{ABD9FB0F-BADF-4938-A553-6F7958EFB4B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a:extLst>
            <a:ext uri="{FF2B5EF4-FFF2-40B4-BE49-F238E27FC236}">
              <a16:creationId xmlns:a16="http://schemas.microsoft.com/office/drawing/2014/main" id="{2003E38F-1C05-4D10-8AED-692E674DB7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id="{5819A1FE-B8EF-4384-8F33-003D99DA5F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a:extLst>
            <a:ext uri="{FF2B5EF4-FFF2-40B4-BE49-F238E27FC236}">
              <a16:creationId xmlns:a16="http://schemas.microsoft.com/office/drawing/2014/main" id="{FB3FE330-4AC9-4B71-8E43-39AE12FF1C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26" name="直線コネクタ 525">
          <a:extLst>
            <a:ext uri="{FF2B5EF4-FFF2-40B4-BE49-F238E27FC236}">
              <a16:creationId xmlns:a16="http://schemas.microsoft.com/office/drawing/2014/main" id="{B386C521-2BA6-4C1B-A06D-D21E648099B8}"/>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27" name="【学校施設】&#10;一人当たり面積最小値テキスト">
          <a:extLst>
            <a:ext uri="{FF2B5EF4-FFF2-40B4-BE49-F238E27FC236}">
              <a16:creationId xmlns:a16="http://schemas.microsoft.com/office/drawing/2014/main" id="{E60AD0D3-4EE2-4EF6-8192-7792FC7A4E77}"/>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28" name="直線コネクタ 527">
          <a:extLst>
            <a:ext uri="{FF2B5EF4-FFF2-40B4-BE49-F238E27FC236}">
              <a16:creationId xmlns:a16="http://schemas.microsoft.com/office/drawing/2014/main" id="{66E55AFC-78BC-401B-8C8D-EE5BC430D756}"/>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29" name="【学校施設】&#10;一人当たり面積最大値テキスト">
          <a:extLst>
            <a:ext uri="{FF2B5EF4-FFF2-40B4-BE49-F238E27FC236}">
              <a16:creationId xmlns:a16="http://schemas.microsoft.com/office/drawing/2014/main" id="{7BF819CB-3474-4E3B-BDDF-3C3D1BF83784}"/>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30" name="直線コネクタ 529">
          <a:extLst>
            <a:ext uri="{FF2B5EF4-FFF2-40B4-BE49-F238E27FC236}">
              <a16:creationId xmlns:a16="http://schemas.microsoft.com/office/drawing/2014/main" id="{FC41E1C3-0796-4DB7-90AD-43CCC8CE4E44}"/>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31" name="【学校施設】&#10;一人当たり面積平均値テキスト">
          <a:extLst>
            <a:ext uri="{FF2B5EF4-FFF2-40B4-BE49-F238E27FC236}">
              <a16:creationId xmlns:a16="http://schemas.microsoft.com/office/drawing/2014/main" id="{883144BD-C87F-4D0F-AB05-ADB9352C9D7A}"/>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32" name="フローチャート: 判断 531">
          <a:extLst>
            <a:ext uri="{FF2B5EF4-FFF2-40B4-BE49-F238E27FC236}">
              <a16:creationId xmlns:a16="http://schemas.microsoft.com/office/drawing/2014/main" id="{5BAE59F0-200F-4015-B7A4-88DF84F32F6B}"/>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33" name="フローチャート: 判断 532">
          <a:extLst>
            <a:ext uri="{FF2B5EF4-FFF2-40B4-BE49-F238E27FC236}">
              <a16:creationId xmlns:a16="http://schemas.microsoft.com/office/drawing/2014/main" id="{1C2A589B-D193-4F2E-9266-AB8E2565E46E}"/>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34" name="フローチャート: 判断 533">
          <a:extLst>
            <a:ext uri="{FF2B5EF4-FFF2-40B4-BE49-F238E27FC236}">
              <a16:creationId xmlns:a16="http://schemas.microsoft.com/office/drawing/2014/main" id="{AC6648ED-CD7C-4BB8-A27A-1FF32AF9642A}"/>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35" name="フローチャート: 判断 534">
          <a:extLst>
            <a:ext uri="{FF2B5EF4-FFF2-40B4-BE49-F238E27FC236}">
              <a16:creationId xmlns:a16="http://schemas.microsoft.com/office/drawing/2014/main" id="{C3051115-8A40-4DF7-A384-86F02FC4905B}"/>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36" name="フローチャート: 判断 535">
          <a:extLst>
            <a:ext uri="{FF2B5EF4-FFF2-40B4-BE49-F238E27FC236}">
              <a16:creationId xmlns:a16="http://schemas.microsoft.com/office/drawing/2014/main" id="{82261751-C90B-4653-9E48-068C7C534227}"/>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53B252B-0F36-4A39-A98B-71AC1E2DBD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277AD1A-CC1F-475E-8B0B-84A9D172E7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708C701-56A8-4103-B731-5FF7E541EE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806D645-49E4-4F57-A68F-2A51059BE3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6E89D22-3177-42D8-BDD5-7602091E4F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150368</xdr:rowOff>
    </xdr:from>
    <xdr:to>
      <xdr:col>116</xdr:col>
      <xdr:colOff>114300</xdr:colOff>
      <xdr:row>64</xdr:row>
      <xdr:rowOff>80518</xdr:rowOff>
    </xdr:to>
    <xdr:sp macro="" textlink="">
      <xdr:nvSpPr>
        <xdr:cNvPr id="542" name="楕円 541">
          <a:extLst>
            <a:ext uri="{FF2B5EF4-FFF2-40B4-BE49-F238E27FC236}">
              <a16:creationId xmlns:a16="http://schemas.microsoft.com/office/drawing/2014/main" id="{737C9C35-0B22-407A-8ACE-D00A777C616A}"/>
            </a:ext>
          </a:extLst>
        </xdr:cNvPr>
        <xdr:cNvSpPr/>
      </xdr:nvSpPr>
      <xdr:spPr>
        <a:xfrm>
          <a:off x="221107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84218</xdr:rowOff>
    </xdr:from>
    <xdr:ext cx="469744" cy="259045"/>
    <xdr:sp macro="" textlink="">
      <xdr:nvSpPr>
        <xdr:cNvPr id="543" name="【学校施設】&#10;一人当たり面積該当値テキスト">
          <a:extLst>
            <a:ext uri="{FF2B5EF4-FFF2-40B4-BE49-F238E27FC236}">
              <a16:creationId xmlns:a16="http://schemas.microsoft.com/office/drawing/2014/main" id="{4B2FDBA9-FDA4-4387-87A7-D2A9D7948D4B}"/>
            </a:ext>
          </a:extLst>
        </xdr:cNvPr>
        <xdr:cNvSpPr txBox="1"/>
      </xdr:nvSpPr>
      <xdr:spPr>
        <a:xfrm>
          <a:off x="22199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159893</xdr:rowOff>
    </xdr:from>
    <xdr:to>
      <xdr:col>112</xdr:col>
      <xdr:colOff>38100</xdr:colOff>
      <xdr:row>64</xdr:row>
      <xdr:rowOff>90043</xdr:rowOff>
    </xdr:to>
    <xdr:sp macro="" textlink="">
      <xdr:nvSpPr>
        <xdr:cNvPr id="544" name="楕円 543">
          <a:extLst>
            <a:ext uri="{FF2B5EF4-FFF2-40B4-BE49-F238E27FC236}">
              <a16:creationId xmlns:a16="http://schemas.microsoft.com/office/drawing/2014/main" id="{4C39E6A6-4022-4818-B4A9-AAA3BDCEB6CF}"/>
            </a:ext>
          </a:extLst>
        </xdr:cNvPr>
        <xdr:cNvSpPr/>
      </xdr:nvSpPr>
      <xdr:spPr>
        <a:xfrm>
          <a:off x="21272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29718</xdr:rowOff>
    </xdr:from>
    <xdr:to>
      <xdr:col>116</xdr:col>
      <xdr:colOff>63500</xdr:colOff>
      <xdr:row>64</xdr:row>
      <xdr:rowOff>39243</xdr:rowOff>
    </xdr:to>
    <xdr:cxnSp macro="">
      <xdr:nvCxnSpPr>
        <xdr:cNvPr id="545" name="直線コネクタ 544">
          <a:extLst>
            <a:ext uri="{FF2B5EF4-FFF2-40B4-BE49-F238E27FC236}">
              <a16:creationId xmlns:a16="http://schemas.microsoft.com/office/drawing/2014/main" id="{8A569D6A-A704-4B06-9920-2B139C32A928}"/>
            </a:ext>
          </a:extLst>
        </xdr:cNvPr>
        <xdr:cNvCxnSpPr/>
      </xdr:nvCxnSpPr>
      <xdr:spPr>
        <a:xfrm flipV="1">
          <a:off x="21323300" y="1100251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159512</xdr:rowOff>
    </xdr:from>
    <xdr:to>
      <xdr:col>107</xdr:col>
      <xdr:colOff>101600</xdr:colOff>
      <xdr:row>64</xdr:row>
      <xdr:rowOff>89662</xdr:rowOff>
    </xdr:to>
    <xdr:sp macro="" textlink="">
      <xdr:nvSpPr>
        <xdr:cNvPr id="546" name="楕円 545">
          <a:extLst>
            <a:ext uri="{FF2B5EF4-FFF2-40B4-BE49-F238E27FC236}">
              <a16:creationId xmlns:a16="http://schemas.microsoft.com/office/drawing/2014/main" id="{6ABB1681-3339-4296-AA71-BEB6F5BB3B77}"/>
            </a:ext>
          </a:extLst>
        </xdr:cNvPr>
        <xdr:cNvSpPr/>
      </xdr:nvSpPr>
      <xdr:spPr>
        <a:xfrm>
          <a:off x="20383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38862</xdr:rowOff>
    </xdr:from>
    <xdr:to>
      <xdr:col>111</xdr:col>
      <xdr:colOff>177800</xdr:colOff>
      <xdr:row>64</xdr:row>
      <xdr:rowOff>39243</xdr:rowOff>
    </xdr:to>
    <xdr:cxnSp macro="">
      <xdr:nvCxnSpPr>
        <xdr:cNvPr id="547" name="直線コネクタ 546">
          <a:extLst>
            <a:ext uri="{FF2B5EF4-FFF2-40B4-BE49-F238E27FC236}">
              <a16:creationId xmlns:a16="http://schemas.microsoft.com/office/drawing/2014/main" id="{66C77BBF-2B2F-4920-A231-ACD69584116F}"/>
            </a:ext>
          </a:extLst>
        </xdr:cNvPr>
        <xdr:cNvCxnSpPr/>
      </xdr:nvCxnSpPr>
      <xdr:spPr>
        <a:xfrm>
          <a:off x="20434300" y="110116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151892</xdr:rowOff>
    </xdr:from>
    <xdr:to>
      <xdr:col>102</xdr:col>
      <xdr:colOff>165100</xdr:colOff>
      <xdr:row>64</xdr:row>
      <xdr:rowOff>82042</xdr:rowOff>
    </xdr:to>
    <xdr:sp macro="" textlink="">
      <xdr:nvSpPr>
        <xdr:cNvPr id="548" name="楕円 547">
          <a:extLst>
            <a:ext uri="{FF2B5EF4-FFF2-40B4-BE49-F238E27FC236}">
              <a16:creationId xmlns:a16="http://schemas.microsoft.com/office/drawing/2014/main" id="{F8E364B5-6291-4978-90D2-630B0BDDB3D8}"/>
            </a:ext>
          </a:extLst>
        </xdr:cNvPr>
        <xdr:cNvSpPr/>
      </xdr:nvSpPr>
      <xdr:spPr>
        <a:xfrm>
          <a:off x="19494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31242</xdr:rowOff>
    </xdr:from>
    <xdr:to>
      <xdr:col>107</xdr:col>
      <xdr:colOff>50800</xdr:colOff>
      <xdr:row>64</xdr:row>
      <xdr:rowOff>38862</xdr:rowOff>
    </xdr:to>
    <xdr:cxnSp macro="">
      <xdr:nvCxnSpPr>
        <xdr:cNvPr id="549" name="直線コネクタ 548">
          <a:extLst>
            <a:ext uri="{FF2B5EF4-FFF2-40B4-BE49-F238E27FC236}">
              <a16:creationId xmlns:a16="http://schemas.microsoft.com/office/drawing/2014/main" id="{38B7B3F2-42B0-4181-8F43-7295DE9ED5EF}"/>
            </a:ext>
          </a:extLst>
        </xdr:cNvPr>
        <xdr:cNvCxnSpPr/>
      </xdr:nvCxnSpPr>
      <xdr:spPr>
        <a:xfrm>
          <a:off x="19545300" y="1100404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149225</xdr:rowOff>
    </xdr:from>
    <xdr:to>
      <xdr:col>98</xdr:col>
      <xdr:colOff>38100</xdr:colOff>
      <xdr:row>64</xdr:row>
      <xdr:rowOff>79375</xdr:rowOff>
    </xdr:to>
    <xdr:sp macro="" textlink="">
      <xdr:nvSpPr>
        <xdr:cNvPr id="550" name="楕円 549">
          <a:extLst>
            <a:ext uri="{FF2B5EF4-FFF2-40B4-BE49-F238E27FC236}">
              <a16:creationId xmlns:a16="http://schemas.microsoft.com/office/drawing/2014/main" id="{176B64EB-179F-4B01-BB30-7F3E9E3E91A3}"/>
            </a:ext>
          </a:extLst>
        </xdr:cNvPr>
        <xdr:cNvSpPr/>
      </xdr:nvSpPr>
      <xdr:spPr>
        <a:xfrm>
          <a:off x="18605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28575</xdr:rowOff>
    </xdr:from>
    <xdr:to>
      <xdr:col>102</xdr:col>
      <xdr:colOff>114300</xdr:colOff>
      <xdr:row>64</xdr:row>
      <xdr:rowOff>31242</xdr:rowOff>
    </xdr:to>
    <xdr:cxnSp macro="">
      <xdr:nvCxnSpPr>
        <xdr:cNvPr id="551" name="直線コネクタ 550">
          <a:extLst>
            <a:ext uri="{FF2B5EF4-FFF2-40B4-BE49-F238E27FC236}">
              <a16:creationId xmlns:a16="http://schemas.microsoft.com/office/drawing/2014/main" id="{FD73E570-9533-4CD6-9F78-3E0FA7653996}"/>
            </a:ext>
          </a:extLst>
        </xdr:cNvPr>
        <xdr:cNvCxnSpPr/>
      </xdr:nvCxnSpPr>
      <xdr:spPr>
        <a:xfrm>
          <a:off x="18656300" y="110013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552" name="n_1aveValue【学校施設】&#10;一人当たり面積">
          <a:extLst>
            <a:ext uri="{FF2B5EF4-FFF2-40B4-BE49-F238E27FC236}">
              <a16:creationId xmlns:a16="http://schemas.microsoft.com/office/drawing/2014/main" id="{445F22C8-A301-43E6-884A-5DF7CCEF9B9A}"/>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553" name="n_2aveValue【学校施設】&#10;一人当たり面積">
          <a:extLst>
            <a:ext uri="{FF2B5EF4-FFF2-40B4-BE49-F238E27FC236}">
              <a16:creationId xmlns:a16="http://schemas.microsoft.com/office/drawing/2014/main" id="{EC33FADB-CBBE-43FE-857E-5EA421049E59}"/>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554" name="n_3aveValue【学校施設】&#10;一人当たり面積">
          <a:extLst>
            <a:ext uri="{FF2B5EF4-FFF2-40B4-BE49-F238E27FC236}">
              <a16:creationId xmlns:a16="http://schemas.microsoft.com/office/drawing/2014/main" id="{EAB5F6C1-2778-4A0D-804D-12AC545ED139}"/>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55" name="n_4aveValue【学校施設】&#10;一人当たり面積">
          <a:extLst>
            <a:ext uri="{FF2B5EF4-FFF2-40B4-BE49-F238E27FC236}">
              <a16:creationId xmlns:a16="http://schemas.microsoft.com/office/drawing/2014/main" id="{45305267-D798-440C-97A4-B66D200A5081}"/>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81170</xdr:rowOff>
    </xdr:from>
    <xdr:ext cx="469744" cy="259045"/>
    <xdr:sp macro="" textlink="">
      <xdr:nvSpPr>
        <xdr:cNvPr id="556" name="n_1mainValue【学校施設】&#10;一人当たり面積">
          <a:extLst>
            <a:ext uri="{FF2B5EF4-FFF2-40B4-BE49-F238E27FC236}">
              <a16:creationId xmlns:a16="http://schemas.microsoft.com/office/drawing/2014/main" id="{D26D8DEE-364F-4339-A5F3-EA5BACF4EFD8}"/>
            </a:ext>
          </a:extLst>
        </xdr:cNvPr>
        <xdr:cNvSpPr txBox="1"/>
      </xdr:nvSpPr>
      <xdr:spPr>
        <a:xfrm>
          <a:off x="210757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80789</xdr:rowOff>
    </xdr:from>
    <xdr:ext cx="469744" cy="259045"/>
    <xdr:sp macro="" textlink="">
      <xdr:nvSpPr>
        <xdr:cNvPr id="557" name="n_2mainValue【学校施設】&#10;一人当たり面積">
          <a:extLst>
            <a:ext uri="{FF2B5EF4-FFF2-40B4-BE49-F238E27FC236}">
              <a16:creationId xmlns:a16="http://schemas.microsoft.com/office/drawing/2014/main" id="{847E734B-7DD1-4C3B-97BD-45F0B7798902}"/>
            </a:ext>
          </a:extLst>
        </xdr:cNvPr>
        <xdr:cNvSpPr txBox="1"/>
      </xdr:nvSpPr>
      <xdr:spPr>
        <a:xfrm>
          <a:off x="20199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73169</xdr:rowOff>
    </xdr:from>
    <xdr:ext cx="469744" cy="259045"/>
    <xdr:sp macro="" textlink="">
      <xdr:nvSpPr>
        <xdr:cNvPr id="558" name="n_3mainValue【学校施設】&#10;一人当たり面積">
          <a:extLst>
            <a:ext uri="{FF2B5EF4-FFF2-40B4-BE49-F238E27FC236}">
              <a16:creationId xmlns:a16="http://schemas.microsoft.com/office/drawing/2014/main" id="{52A73E4F-B7BE-42B5-8E8D-830A9E5CAEB5}"/>
            </a:ext>
          </a:extLst>
        </xdr:cNvPr>
        <xdr:cNvSpPr txBox="1"/>
      </xdr:nvSpPr>
      <xdr:spPr>
        <a:xfrm>
          <a:off x="193104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70502</xdr:rowOff>
    </xdr:from>
    <xdr:ext cx="469744" cy="259045"/>
    <xdr:sp macro="" textlink="">
      <xdr:nvSpPr>
        <xdr:cNvPr id="559" name="n_4mainValue【学校施設】&#10;一人当たり面積">
          <a:extLst>
            <a:ext uri="{FF2B5EF4-FFF2-40B4-BE49-F238E27FC236}">
              <a16:creationId xmlns:a16="http://schemas.microsoft.com/office/drawing/2014/main" id="{7D70215C-59BA-4C1E-9AA7-D8C81FA60550}"/>
            </a:ext>
          </a:extLst>
        </xdr:cNvPr>
        <xdr:cNvSpPr txBox="1"/>
      </xdr:nvSpPr>
      <xdr:spPr>
        <a:xfrm>
          <a:off x="18421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FD011F5-FA71-41C2-98B7-F0EFD5B193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E27C13B9-0AB7-4B83-9A03-9280574EA3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84EFE53B-7F33-431E-969A-793A18302F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7600CA55-7D60-4FC9-A658-9EED21B23C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DA1511F8-F615-40E4-BC69-287CED59E4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CF43F00B-5E5A-4D29-8A63-DAF9E4ADC2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74F0FE3B-6DCF-4556-BBFC-9A9699282A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56545954-BA4A-4FC9-A55E-92468677A2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a:extLst>
            <a:ext uri="{FF2B5EF4-FFF2-40B4-BE49-F238E27FC236}">
              <a16:creationId xmlns:a16="http://schemas.microsoft.com/office/drawing/2014/main" id="{7B9CD318-810F-4729-9B39-8477FB7ED0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a:extLst>
            <a:ext uri="{FF2B5EF4-FFF2-40B4-BE49-F238E27FC236}">
              <a16:creationId xmlns:a16="http://schemas.microsoft.com/office/drawing/2014/main" id="{D3CA36B4-616B-4885-BD2C-90FD52827D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0" name="テキスト ボックス 569">
          <a:extLst>
            <a:ext uri="{FF2B5EF4-FFF2-40B4-BE49-F238E27FC236}">
              <a16:creationId xmlns:a16="http://schemas.microsoft.com/office/drawing/2014/main" id="{F3D2E561-1110-48D0-B3B9-C3D81529E2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1" name="直線コネクタ 570">
          <a:extLst>
            <a:ext uri="{FF2B5EF4-FFF2-40B4-BE49-F238E27FC236}">
              <a16:creationId xmlns:a16="http://schemas.microsoft.com/office/drawing/2014/main" id="{F3D54B6F-3062-4565-9FC5-D5476D7A980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2" name="テキスト ボックス 571">
          <a:extLst>
            <a:ext uri="{FF2B5EF4-FFF2-40B4-BE49-F238E27FC236}">
              <a16:creationId xmlns:a16="http://schemas.microsoft.com/office/drawing/2014/main" id="{7B7C0C24-D4C6-4766-88BD-DC8C9A34A1E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3" name="直線コネクタ 572">
          <a:extLst>
            <a:ext uri="{FF2B5EF4-FFF2-40B4-BE49-F238E27FC236}">
              <a16:creationId xmlns:a16="http://schemas.microsoft.com/office/drawing/2014/main" id="{E5EB9AC8-8344-4898-B34F-486D8A54BFE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4" name="テキスト ボックス 573">
          <a:extLst>
            <a:ext uri="{FF2B5EF4-FFF2-40B4-BE49-F238E27FC236}">
              <a16:creationId xmlns:a16="http://schemas.microsoft.com/office/drawing/2014/main" id="{E70B5740-3575-4229-8A09-23A2D16FEE4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5" name="直線コネクタ 574">
          <a:extLst>
            <a:ext uri="{FF2B5EF4-FFF2-40B4-BE49-F238E27FC236}">
              <a16:creationId xmlns:a16="http://schemas.microsoft.com/office/drawing/2014/main" id="{3A40C2A1-0754-4DC2-90E2-DA2E0DEF4D0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6" name="テキスト ボックス 575">
          <a:extLst>
            <a:ext uri="{FF2B5EF4-FFF2-40B4-BE49-F238E27FC236}">
              <a16:creationId xmlns:a16="http://schemas.microsoft.com/office/drawing/2014/main" id="{E2B4E2F3-208D-415B-ADB8-7EA4E651875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7" name="直線コネクタ 576">
          <a:extLst>
            <a:ext uri="{FF2B5EF4-FFF2-40B4-BE49-F238E27FC236}">
              <a16:creationId xmlns:a16="http://schemas.microsoft.com/office/drawing/2014/main" id="{19DD2550-6698-4D3C-94D7-E73794413D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8" name="テキスト ボックス 577">
          <a:extLst>
            <a:ext uri="{FF2B5EF4-FFF2-40B4-BE49-F238E27FC236}">
              <a16:creationId xmlns:a16="http://schemas.microsoft.com/office/drawing/2014/main" id="{17959159-471A-4333-A582-4CEDD2AD791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9" name="直線コネクタ 578">
          <a:extLst>
            <a:ext uri="{FF2B5EF4-FFF2-40B4-BE49-F238E27FC236}">
              <a16:creationId xmlns:a16="http://schemas.microsoft.com/office/drawing/2014/main" id="{31A84C86-0291-4776-9A9B-7B280C2D914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0" name="テキスト ボックス 579">
          <a:extLst>
            <a:ext uri="{FF2B5EF4-FFF2-40B4-BE49-F238E27FC236}">
              <a16:creationId xmlns:a16="http://schemas.microsoft.com/office/drawing/2014/main" id="{068C99E9-AACE-4577-B84C-AE0447239D0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id="{660B77EA-B5CF-4935-8A83-9DD92508E2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2" name="テキスト ボックス 581">
          <a:extLst>
            <a:ext uri="{FF2B5EF4-FFF2-40B4-BE49-F238E27FC236}">
              <a16:creationId xmlns:a16="http://schemas.microsoft.com/office/drawing/2014/main" id="{165A3785-6ECC-455E-8098-0223AC1523B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児童館】&#10;有形固定資産減価償却率グラフ枠">
          <a:extLst>
            <a:ext uri="{FF2B5EF4-FFF2-40B4-BE49-F238E27FC236}">
              <a16:creationId xmlns:a16="http://schemas.microsoft.com/office/drawing/2014/main" id="{28C47C1D-9580-4B26-A436-759A5AA416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84" name="直線コネクタ 583">
          <a:extLst>
            <a:ext uri="{FF2B5EF4-FFF2-40B4-BE49-F238E27FC236}">
              <a16:creationId xmlns:a16="http://schemas.microsoft.com/office/drawing/2014/main" id="{9CFD68CC-AD59-4E5D-9D04-08EE58E85258}"/>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5" name="【児童館】&#10;有形固定資産減価償却率最小値テキスト">
          <a:extLst>
            <a:ext uri="{FF2B5EF4-FFF2-40B4-BE49-F238E27FC236}">
              <a16:creationId xmlns:a16="http://schemas.microsoft.com/office/drawing/2014/main" id="{F9728B21-5FE7-4DD0-B485-6CD676C2F43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6" name="直線コネクタ 585">
          <a:extLst>
            <a:ext uri="{FF2B5EF4-FFF2-40B4-BE49-F238E27FC236}">
              <a16:creationId xmlns:a16="http://schemas.microsoft.com/office/drawing/2014/main" id="{9F0EA6B8-6260-454E-9F75-040080D0694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87" name="【児童館】&#10;有形固定資産減価償却率最大値テキスト">
          <a:extLst>
            <a:ext uri="{FF2B5EF4-FFF2-40B4-BE49-F238E27FC236}">
              <a16:creationId xmlns:a16="http://schemas.microsoft.com/office/drawing/2014/main" id="{B6841190-53B9-43F6-8BAF-555718E74117}"/>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88" name="直線コネクタ 587">
          <a:extLst>
            <a:ext uri="{FF2B5EF4-FFF2-40B4-BE49-F238E27FC236}">
              <a16:creationId xmlns:a16="http://schemas.microsoft.com/office/drawing/2014/main" id="{989C5AB5-A7DD-46B0-A8F1-C577BC0DC58C}"/>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89" name="【児童館】&#10;有形固定資産減価償却率平均値テキスト">
          <a:extLst>
            <a:ext uri="{FF2B5EF4-FFF2-40B4-BE49-F238E27FC236}">
              <a16:creationId xmlns:a16="http://schemas.microsoft.com/office/drawing/2014/main" id="{D4F88211-A136-4948-B4AC-801B9750CD5A}"/>
            </a:ext>
          </a:extLst>
        </xdr:cNvPr>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90" name="フローチャート: 判断 589">
          <a:extLst>
            <a:ext uri="{FF2B5EF4-FFF2-40B4-BE49-F238E27FC236}">
              <a16:creationId xmlns:a16="http://schemas.microsoft.com/office/drawing/2014/main" id="{7516FA90-2465-4ABE-82A0-6A7D7C06A9F9}"/>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91" name="フローチャート: 判断 590">
          <a:extLst>
            <a:ext uri="{FF2B5EF4-FFF2-40B4-BE49-F238E27FC236}">
              <a16:creationId xmlns:a16="http://schemas.microsoft.com/office/drawing/2014/main" id="{16A7AC5C-28A8-44B1-80FC-948F33FBA850}"/>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92" name="フローチャート: 判断 591">
          <a:extLst>
            <a:ext uri="{FF2B5EF4-FFF2-40B4-BE49-F238E27FC236}">
              <a16:creationId xmlns:a16="http://schemas.microsoft.com/office/drawing/2014/main" id="{8316F760-C220-4842-8E32-0DD2AC73421E}"/>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93" name="フローチャート: 判断 592">
          <a:extLst>
            <a:ext uri="{FF2B5EF4-FFF2-40B4-BE49-F238E27FC236}">
              <a16:creationId xmlns:a16="http://schemas.microsoft.com/office/drawing/2014/main" id="{93B20A87-6755-4DC4-B549-DD1E116328EF}"/>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94" name="フローチャート: 判断 593">
          <a:extLst>
            <a:ext uri="{FF2B5EF4-FFF2-40B4-BE49-F238E27FC236}">
              <a16:creationId xmlns:a16="http://schemas.microsoft.com/office/drawing/2014/main" id="{51A26B49-8FA3-4976-8503-3BD9062D9F51}"/>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E2D23418-8274-44E6-8967-F7F9E0EB19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BF35D0E-A7F2-4E2D-9A35-378320380F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B75A335A-A6BA-4601-9213-5690C315D8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821FBABF-835D-477D-BC65-71E4B47532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3113B967-455A-46A3-B860-BE870345C5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46355</xdr:rowOff>
    </xdr:from>
    <xdr:to>
      <xdr:col>85</xdr:col>
      <xdr:colOff>177800</xdr:colOff>
      <xdr:row>78</xdr:row>
      <xdr:rowOff>147955</xdr:rowOff>
    </xdr:to>
    <xdr:sp macro="" textlink="">
      <xdr:nvSpPr>
        <xdr:cNvPr id="600" name="楕円 599">
          <a:extLst>
            <a:ext uri="{FF2B5EF4-FFF2-40B4-BE49-F238E27FC236}">
              <a16:creationId xmlns:a16="http://schemas.microsoft.com/office/drawing/2014/main" id="{FABE75FD-CE23-4411-B1B4-788B842BCB1A}"/>
            </a:ext>
          </a:extLst>
        </xdr:cNvPr>
        <xdr:cNvSpPr/>
      </xdr:nvSpPr>
      <xdr:spPr>
        <a:xfrm>
          <a:off x="16268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69232</xdr:rowOff>
    </xdr:from>
    <xdr:ext cx="405111" cy="259045"/>
    <xdr:sp macro="" textlink="">
      <xdr:nvSpPr>
        <xdr:cNvPr id="601" name="【児童館】&#10;有形固定資産減価償却率該当値テキスト">
          <a:extLst>
            <a:ext uri="{FF2B5EF4-FFF2-40B4-BE49-F238E27FC236}">
              <a16:creationId xmlns:a16="http://schemas.microsoft.com/office/drawing/2014/main" id="{A938C3C0-7F14-4BB6-8786-FD0CF122FEEA}"/>
            </a:ext>
          </a:extLst>
        </xdr:cNvPr>
        <xdr:cNvSpPr txBox="1"/>
      </xdr:nvSpPr>
      <xdr:spPr>
        <a:xfrm>
          <a:off x="16357600"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xdr:rowOff>
    </xdr:from>
    <xdr:to>
      <xdr:col>81</xdr:col>
      <xdr:colOff>101600</xdr:colOff>
      <xdr:row>78</xdr:row>
      <xdr:rowOff>107950</xdr:rowOff>
    </xdr:to>
    <xdr:sp macro="" textlink="">
      <xdr:nvSpPr>
        <xdr:cNvPr id="602" name="楕円 601">
          <a:extLst>
            <a:ext uri="{FF2B5EF4-FFF2-40B4-BE49-F238E27FC236}">
              <a16:creationId xmlns:a16="http://schemas.microsoft.com/office/drawing/2014/main" id="{6FC40718-5CB3-450A-BE10-4395220E5438}"/>
            </a:ext>
          </a:extLst>
        </xdr:cNvPr>
        <xdr:cNvSpPr/>
      </xdr:nvSpPr>
      <xdr:spPr>
        <a:xfrm>
          <a:off x="15430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97155</xdr:rowOff>
    </xdr:to>
    <xdr:cxnSp macro="">
      <xdr:nvCxnSpPr>
        <xdr:cNvPr id="603" name="直線コネクタ 602">
          <a:extLst>
            <a:ext uri="{FF2B5EF4-FFF2-40B4-BE49-F238E27FC236}">
              <a16:creationId xmlns:a16="http://schemas.microsoft.com/office/drawing/2014/main" id="{40985B98-448B-437E-B7A0-CB8791BB638E}"/>
            </a:ext>
          </a:extLst>
        </xdr:cNvPr>
        <xdr:cNvCxnSpPr/>
      </xdr:nvCxnSpPr>
      <xdr:spPr>
        <a:xfrm>
          <a:off x="15481300" y="13430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160655</xdr:rowOff>
    </xdr:from>
    <xdr:to>
      <xdr:col>76</xdr:col>
      <xdr:colOff>165100</xdr:colOff>
      <xdr:row>78</xdr:row>
      <xdr:rowOff>90805</xdr:rowOff>
    </xdr:to>
    <xdr:sp macro="" textlink="">
      <xdr:nvSpPr>
        <xdr:cNvPr id="604" name="楕円 603">
          <a:extLst>
            <a:ext uri="{FF2B5EF4-FFF2-40B4-BE49-F238E27FC236}">
              <a16:creationId xmlns:a16="http://schemas.microsoft.com/office/drawing/2014/main" id="{354E69A2-AEE4-4C47-A3C4-2E23FD085980}"/>
            </a:ext>
          </a:extLst>
        </xdr:cNvPr>
        <xdr:cNvSpPr/>
      </xdr:nvSpPr>
      <xdr:spPr>
        <a:xfrm>
          <a:off x="14541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40005</xdr:rowOff>
    </xdr:from>
    <xdr:to>
      <xdr:col>81</xdr:col>
      <xdr:colOff>50800</xdr:colOff>
      <xdr:row>78</xdr:row>
      <xdr:rowOff>57150</xdr:rowOff>
    </xdr:to>
    <xdr:cxnSp macro="">
      <xdr:nvCxnSpPr>
        <xdr:cNvPr id="605" name="直線コネクタ 604">
          <a:extLst>
            <a:ext uri="{FF2B5EF4-FFF2-40B4-BE49-F238E27FC236}">
              <a16:creationId xmlns:a16="http://schemas.microsoft.com/office/drawing/2014/main" id="{203EB672-0CEB-437C-8163-49001B215347}"/>
            </a:ext>
          </a:extLst>
        </xdr:cNvPr>
        <xdr:cNvCxnSpPr/>
      </xdr:nvCxnSpPr>
      <xdr:spPr>
        <a:xfrm>
          <a:off x="14592300" y="13413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109220</xdr:rowOff>
    </xdr:from>
    <xdr:to>
      <xdr:col>72</xdr:col>
      <xdr:colOff>38100</xdr:colOff>
      <xdr:row>78</xdr:row>
      <xdr:rowOff>39370</xdr:rowOff>
    </xdr:to>
    <xdr:sp macro="" textlink="">
      <xdr:nvSpPr>
        <xdr:cNvPr id="606" name="楕円 605">
          <a:extLst>
            <a:ext uri="{FF2B5EF4-FFF2-40B4-BE49-F238E27FC236}">
              <a16:creationId xmlns:a16="http://schemas.microsoft.com/office/drawing/2014/main" id="{94AC717E-D2E5-4430-A85F-B05F06D60BD5}"/>
            </a:ext>
          </a:extLst>
        </xdr:cNvPr>
        <xdr:cNvSpPr/>
      </xdr:nvSpPr>
      <xdr:spPr>
        <a:xfrm>
          <a:off x="13652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160020</xdr:rowOff>
    </xdr:from>
    <xdr:to>
      <xdr:col>76</xdr:col>
      <xdr:colOff>114300</xdr:colOff>
      <xdr:row>78</xdr:row>
      <xdr:rowOff>40005</xdr:rowOff>
    </xdr:to>
    <xdr:cxnSp macro="">
      <xdr:nvCxnSpPr>
        <xdr:cNvPr id="607" name="直線コネクタ 606">
          <a:extLst>
            <a:ext uri="{FF2B5EF4-FFF2-40B4-BE49-F238E27FC236}">
              <a16:creationId xmlns:a16="http://schemas.microsoft.com/office/drawing/2014/main" id="{20D3A670-0413-440F-9F12-0DB1D7E3E52C}"/>
            </a:ext>
          </a:extLst>
        </xdr:cNvPr>
        <xdr:cNvCxnSpPr/>
      </xdr:nvCxnSpPr>
      <xdr:spPr>
        <a:xfrm>
          <a:off x="13703300" y="133616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57786</xdr:rowOff>
    </xdr:from>
    <xdr:to>
      <xdr:col>67</xdr:col>
      <xdr:colOff>101600</xdr:colOff>
      <xdr:row>77</xdr:row>
      <xdr:rowOff>159386</xdr:rowOff>
    </xdr:to>
    <xdr:sp macro="" textlink="">
      <xdr:nvSpPr>
        <xdr:cNvPr id="608" name="楕円 607">
          <a:extLst>
            <a:ext uri="{FF2B5EF4-FFF2-40B4-BE49-F238E27FC236}">
              <a16:creationId xmlns:a16="http://schemas.microsoft.com/office/drawing/2014/main" id="{61778ECB-7991-4BAE-92DC-4A9DB6A737B9}"/>
            </a:ext>
          </a:extLst>
        </xdr:cNvPr>
        <xdr:cNvSpPr/>
      </xdr:nvSpPr>
      <xdr:spPr>
        <a:xfrm>
          <a:off x="127635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108586</xdr:rowOff>
    </xdr:from>
    <xdr:to>
      <xdr:col>71</xdr:col>
      <xdr:colOff>177800</xdr:colOff>
      <xdr:row>77</xdr:row>
      <xdr:rowOff>160020</xdr:rowOff>
    </xdr:to>
    <xdr:cxnSp macro="">
      <xdr:nvCxnSpPr>
        <xdr:cNvPr id="609" name="直線コネクタ 608">
          <a:extLst>
            <a:ext uri="{FF2B5EF4-FFF2-40B4-BE49-F238E27FC236}">
              <a16:creationId xmlns:a16="http://schemas.microsoft.com/office/drawing/2014/main" id="{E367C24D-CA21-46C6-B4DA-2F4310F6CC6B}"/>
            </a:ext>
          </a:extLst>
        </xdr:cNvPr>
        <xdr:cNvCxnSpPr/>
      </xdr:nvCxnSpPr>
      <xdr:spPr>
        <a:xfrm>
          <a:off x="12814300" y="133102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10" name="n_1aveValue【児童館】&#10;有形固定資産減価償却率">
          <a:extLst>
            <a:ext uri="{FF2B5EF4-FFF2-40B4-BE49-F238E27FC236}">
              <a16:creationId xmlns:a16="http://schemas.microsoft.com/office/drawing/2014/main" id="{9A02DBFE-ACE2-4A14-9EDA-428686C5F098}"/>
            </a:ext>
          </a:extLst>
        </xdr:cNvPr>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11" name="n_2aveValue【児童館】&#10;有形固定資産減価償却率">
          <a:extLst>
            <a:ext uri="{FF2B5EF4-FFF2-40B4-BE49-F238E27FC236}">
              <a16:creationId xmlns:a16="http://schemas.microsoft.com/office/drawing/2014/main" id="{FD4620FA-7C7C-4D42-BAF7-91E8D5186CCA}"/>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12" name="n_3aveValue【児童館】&#10;有形固定資産減価償却率">
          <a:extLst>
            <a:ext uri="{FF2B5EF4-FFF2-40B4-BE49-F238E27FC236}">
              <a16:creationId xmlns:a16="http://schemas.microsoft.com/office/drawing/2014/main" id="{60A7374A-673F-46EC-BB9B-0AF998139F52}"/>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613" name="n_4aveValue【児童館】&#10;有形固定資産減価償却率">
          <a:extLst>
            <a:ext uri="{FF2B5EF4-FFF2-40B4-BE49-F238E27FC236}">
              <a16:creationId xmlns:a16="http://schemas.microsoft.com/office/drawing/2014/main" id="{834C9133-35D1-45A3-A392-62215CC71ED1}"/>
            </a:ext>
          </a:extLst>
        </xdr:cNvPr>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124477</xdr:rowOff>
    </xdr:from>
    <xdr:ext cx="405111" cy="259045"/>
    <xdr:sp macro="" textlink="">
      <xdr:nvSpPr>
        <xdr:cNvPr id="614" name="n_1mainValue【児童館】&#10;有形固定資産減価償却率">
          <a:extLst>
            <a:ext uri="{FF2B5EF4-FFF2-40B4-BE49-F238E27FC236}">
              <a16:creationId xmlns:a16="http://schemas.microsoft.com/office/drawing/2014/main" id="{24753A00-B32F-428F-AD05-07371F4BC566}"/>
            </a:ext>
          </a:extLst>
        </xdr:cNvPr>
        <xdr:cNvSpPr txBox="1"/>
      </xdr:nvSpPr>
      <xdr:spPr>
        <a:xfrm>
          <a:off x="152660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107332</xdr:rowOff>
    </xdr:from>
    <xdr:ext cx="405111" cy="259045"/>
    <xdr:sp macro="" textlink="">
      <xdr:nvSpPr>
        <xdr:cNvPr id="615" name="n_2mainValue【児童館】&#10;有形固定資産減価償却率">
          <a:extLst>
            <a:ext uri="{FF2B5EF4-FFF2-40B4-BE49-F238E27FC236}">
              <a16:creationId xmlns:a16="http://schemas.microsoft.com/office/drawing/2014/main" id="{FD614FEE-73EC-410C-B9F8-9472E42EF7AD}"/>
            </a:ext>
          </a:extLst>
        </xdr:cNvPr>
        <xdr:cNvSpPr txBox="1"/>
      </xdr:nvSpPr>
      <xdr:spPr>
        <a:xfrm>
          <a:off x="14389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55897</xdr:rowOff>
    </xdr:from>
    <xdr:ext cx="405111" cy="259045"/>
    <xdr:sp macro="" textlink="">
      <xdr:nvSpPr>
        <xdr:cNvPr id="616" name="n_3mainValue【児童館】&#10;有形固定資産減価償却率">
          <a:extLst>
            <a:ext uri="{FF2B5EF4-FFF2-40B4-BE49-F238E27FC236}">
              <a16:creationId xmlns:a16="http://schemas.microsoft.com/office/drawing/2014/main" id="{BB4772D0-DBDF-4A3B-B1D1-F216E1E6BAD8}"/>
            </a:ext>
          </a:extLst>
        </xdr:cNvPr>
        <xdr:cNvSpPr txBox="1"/>
      </xdr:nvSpPr>
      <xdr:spPr>
        <a:xfrm>
          <a:off x="135007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4463</xdr:rowOff>
    </xdr:from>
    <xdr:ext cx="405111" cy="259045"/>
    <xdr:sp macro="" textlink="">
      <xdr:nvSpPr>
        <xdr:cNvPr id="617" name="n_4mainValue【児童館】&#10;有形固定資産減価償却率">
          <a:extLst>
            <a:ext uri="{FF2B5EF4-FFF2-40B4-BE49-F238E27FC236}">
              <a16:creationId xmlns:a16="http://schemas.microsoft.com/office/drawing/2014/main" id="{953FA477-6E09-4E0D-A1BB-BDDC359BE167}"/>
            </a:ext>
          </a:extLst>
        </xdr:cNvPr>
        <xdr:cNvSpPr txBox="1"/>
      </xdr:nvSpPr>
      <xdr:spPr>
        <a:xfrm>
          <a:off x="126117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a:extLst>
            <a:ext uri="{FF2B5EF4-FFF2-40B4-BE49-F238E27FC236}">
              <a16:creationId xmlns:a16="http://schemas.microsoft.com/office/drawing/2014/main" id="{78C7B9D8-5B3B-4C97-A3D3-B480B1FD44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a:extLst>
            <a:ext uri="{FF2B5EF4-FFF2-40B4-BE49-F238E27FC236}">
              <a16:creationId xmlns:a16="http://schemas.microsoft.com/office/drawing/2014/main" id="{3A0C9BE0-B6D8-448A-BE66-00D2CA578C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a:extLst>
            <a:ext uri="{FF2B5EF4-FFF2-40B4-BE49-F238E27FC236}">
              <a16:creationId xmlns:a16="http://schemas.microsoft.com/office/drawing/2014/main" id="{947E6033-8A6B-4FD4-9041-5ACAD551C5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a:extLst>
            <a:ext uri="{FF2B5EF4-FFF2-40B4-BE49-F238E27FC236}">
              <a16:creationId xmlns:a16="http://schemas.microsoft.com/office/drawing/2014/main" id="{675D1734-DCFB-4A65-B2DA-FA10C45ACB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a:extLst>
            <a:ext uri="{FF2B5EF4-FFF2-40B4-BE49-F238E27FC236}">
              <a16:creationId xmlns:a16="http://schemas.microsoft.com/office/drawing/2014/main" id="{BCE4EC1C-9F50-49D2-BBB3-F6B0B5C0D3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a:extLst>
            <a:ext uri="{FF2B5EF4-FFF2-40B4-BE49-F238E27FC236}">
              <a16:creationId xmlns:a16="http://schemas.microsoft.com/office/drawing/2014/main" id="{D4A663FD-8975-435C-9072-9E567D4AF7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a:extLst>
            <a:ext uri="{FF2B5EF4-FFF2-40B4-BE49-F238E27FC236}">
              <a16:creationId xmlns:a16="http://schemas.microsoft.com/office/drawing/2014/main" id="{AA2A29B2-A79C-47FA-AF93-D1F2F1E7A8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21BCBC1D-5380-4777-88FE-D71CB24851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D66B006B-07D6-4A69-B11D-9478B8FB80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9BF94DC7-5583-44DF-8504-5BB5E29264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8" name="直線コネクタ 627">
          <a:extLst>
            <a:ext uri="{FF2B5EF4-FFF2-40B4-BE49-F238E27FC236}">
              <a16:creationId xmlns:a16="http://schemas.microsoft.com/office/drawing/2014/main" id="{235A12A3-1753-48FF-92B6-3AB2B1AEF1C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9616BC3F-6B46-4937-9299-7DB522DD8B7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0" name="直線コネクタ 629">
          <a:extLst>
            <a:ext uri="{FF2B5EF4-FFF2-40B4-BE49-F238E27FC236}">
              <a16:creationId xmlns:a16="http://schemas.microsoft.com/office/drawing/2014/main" id="{B991066D-EF39-4D66-8CF2-6406465D9F0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1" name="テキスト ボックス 630">
          <a:extLst>
            <a:ext uri="{FF2B5EF4-FFF2-40B4-BE49-F238E27FC236}">
              <a16:creationId xmlns:a16="http://schemas.microsoft.com/office/drawing/2014/main" id="{887EC8C6-25E5-4A6F-B141-45C76B0E922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2" name="直線コネクタ 631">
          <a:extLst>
            <a:ext uri="{FF2B5EF4-FFF2-40B4-BE49-F238E27FC236}">
              <a16:creationId xmlns:a16="http://schemas.microsoft.com/office/drawing/2014/main" id="{999CCA39-A019-42F4-B579-EDC39DD783D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3" name="テキスト ボックス 632">
          <a:extLst>
            <a:ext uri="{FF2B5EF4-FFF2-40B4-BE49-F238E27FC236}">
              <a16:creationId xmlns:a16="http://schemas.microsoft.com/office/drawing/2014/main" id="{0A8AF72F-4A01-42DA-A93F-C91639CE9F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4" name="直線コネクタ 633">
          <a:extLst>
            <a:ext uri="{FF2B5EF4-FFF2-40B4-BE49-F238E27FC236}">
              <a16:creationId xmlns:a16="http://schemas.microsoft.com/office/drawing/2014/main" id="{379F2A03-9827-47FD-811E-A331AECA4FB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5" name="テキスト ボックス 634">
          <a:extLst>
            <a:ext uri="{FF2B5EF4-FFF2-40B4-BE49-F238E27FC236}">
              <a16:creationId xmlns:a16="http://schemas.microsoft.com/office/drawing/2014/main" id="{9E0F3F1F-C05B-47D0-AF2B-B7B0D7A484F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6" name="直線コネクタ 635">
          <a:extLst>
            <a:ext uri="{FF2B5EF4-FFF2-40B4-BE49-F238E27FC236}">
              <a16:creationId xmlns:a16="http://schemas.microsoft.com/office/drawing/2014/main" id="{C5606684-2F07-4C1B-A1C1-4CD5D68C359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7" name="テキスト ボックス 636">
          <a:extLst>
            <a:ext uri="{FF2B5EF4-FFF2-40B4-BE49-F238E27FC236}">
              <a16:creationId xmlns:a16="http://schemas.microsoft.com/office/drawing/2014/main" id="{4E1DBDA6-BA5F-4273-9801-75DA8399F8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6B7AF42F-4CF6-4E3F-8445-6F909E89B8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663C0D06-93AD-48EC-9145-3817CEA7B4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a:extLst>
            <a:ext uri="{FF2B5EF4-FFF2-40B4-BE49-F238E27FC236}">
              <a16:creationId xmlns:a16="http://schemas.microsoft.com/office/drawing/2014/main" id="{BD494367-362E-4B0F-9ADD-2913487098F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41" name="直線コネクタ 640">
          <a:extLst>
            <a:ext uri="{FF2B5EF4-FFF2-40B4-BE49-F238E27FC236}">
              <a16:creationId xmlns:a16="http://schemas.microsoft.com/office/drawing/2014/main" id="{2E69557E-F8FA-4049-BCE0-15EF96E859F5}"/>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2" name="【児童館】&#10;一人当たり面積最小値テキスト">
          <a:extLst>
            <a:ext uri="{FF2B5EF4-FFF2-40B4-BE49-F238E27FC236}">
              <a16:creationId xmlns:a16="http://schemas.microsoft.com/office/drawing/2014/main" id="{56E8FEA6-FAA2-46D7-B3C1-58247DA4921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3" name="直線コネクタ 642">
          <a:extLst>
            <a:ext uri="{FF2B5EF4-FFF2-40B4-BE49-F238E27FC236}">
              <a16:creationId xmlns:a16="http://schemas.microsoft.com/office/drawing/2014/main" id="{2EEBB47B-CC78-4D3C-BCCB-581A2B72CB2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44" name="【児童館】&#10;一人当たり面積最大値テキスト">
          <a:extLst>
            <a:ext uri="{FF2B5EF4-FFF2-40B4-BE49-F238E27FC236}">
              <a16:creationId xmlns:a16="http://schemas.microsoft.com/office/drawing/2014/main" id="{CE7C11F6-418F-44BD-BAE0-4A13B49D1428}"/>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45" name="直線コネクタ 644">
          <a:extLst>
            <a:ext uri="{FF2B5EF4-FFF2-40B4-BE49-F238E27FC236}">
              <a16:creationId xmlns:a16="http://schemas.microsoft.com/office/drawing/2014/main" id="{BF77E481-0B85-4C8A-81BB-0590D050A9B7}"/>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46" name="【児童館】&#10;一人当たり面積平均値テキスト">
          <a:extLst>
            <a:ext uri="{FF2B5EF4-FFF2-40B4-BE49-F238E27FC236}">
              <a16:creationId xmlns:a16="http://schemas.microsoft.com/office/drawing/2014/main" id="{50C993E9-8A84-41D8-9D3E-AE5085168DDD}"/>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47" name="フローチャート: 判断 646">
          <a:extLst>
            <a:ext uri="{FF2B5EF4-FFF2-40B4-BE49-F238E27FC236}">
              <a16:creationId xmlns:a16="http://schemas.microsoft.com/office/drawing/2014/main" id="{EB896B90-2B49-4EA9-A561-E6DAD8A9D1B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48" name="フローチャート: 判断 647">
          <a:extLst>
            <a:ext uri="{FF2B5EF4-FFF2-40B4-BE49-F238E27FC236}">
              <a16:creationId xmlns:a16="http://schemas.microsoft.com/office/drawing/2014/main" id="{32B5687B-25E7-4840-BEB7-0770B1A8C36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9" name="フローチャート: 判断 648">
          <a:extLst>
            <a:ext uri="{FF2B5EF4-FFF2-40B4-BE49-F238E27FC236}">
              <a16:creationId xmlns:a16="http://schemas.microsoft.com/office/drawing/2014/main" id="{CE37AB1D-30F0-4905-A428-4E138FA4686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50" name="フローチャート: 判断 649">
          <a:extLst>
            <a:ext uri="{FF2B5EF4-FFF2-40B4-BE49-F238E27FC236}">
              <a16:creationId xmlns:a16="http://schemas.microsoft.com/office/drawing/2014/main" id="{AFA12851-5E83-4CA9-9759-03E4EA6286D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51" name="フローチャート: 判断 650">
          <a:extLst>
            <a:ext uri="{FF2B5EF4-FFF2-40B4-BE49-F238E27FC236}">
              <a16:creationId xmlns:a16="http://schemas.microsoft.com/office/drawing/2014/main" id="{68B6608D-BF66-4535-AED8-CCA92D00B47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4CD64E9D-7304-46D0-AF7A-EC79EDCC99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B2F9909B-4A94-4B12-9F25-B0E9F83FA1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6118694-0D22-4812-8BDE-E19617C0CF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89B64DE-61A4-4D7B-B88B-588F58E6F8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6ED2138-CA9D-4BED-B9F3-3D00B2916F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57" name="楕円 656">
          <a:extLst>
            <a:ext uri="{FF2B5EF4-FFF2-40B4-BE49-F238E27FC236}">
              <a16:creationId xmlns:a16="http://schemas.microsoft.com/office/drawing/2014/main" id="{7ACECD40-A0C1-46E4-AA64-A25717635F39}"/>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58" name="【児童館】&#10;一人当たり面積該当値テキスト">
          <a:extLst>
            <a:ext uri="{FF2B5EF4-FFF2-40B4-BE49-F238E27FC236}">
              <a16:creationId xmlns:a16="http://schemas.microsoft.com/office/drawing/2014/main" id="{67786CBC-8BE2-4851-9EA4-3C3B1C95511B}"/>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59" name="楕円 658">
          <a:extLst>
            <a:ext uri="{FF2B5EF4-FFF2-40B4-BE49-F238E27FC236}">
              <a16:creationId xmlns:a16="http://schemas.microsoft.com/office/drawing/2014/main" id="{6835C153-B909-4159-873C-6AC2AA23FE31}"/>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60" name="直線コネクタ 659">
          <a:extLst>
            <a:ext uri="{FF2B5EF4-FFF2-40B4-BE49-F238E27FC236}">
              <a16:creationId xmlns:a16="http://schemas.microsoft.com/office/drawing/2014/main" id="{4B075FEB-C8BE-4C42-9DF9-226990F5E2D2}"/>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61" name="楕円 660">
          <a:extLst>
            <a:ext uri="{FF2B5EF4-FFF2-40B4-BE49-F238E27FC236}">
              <a16:creationId xmlns:a16="http://schemas.microsoft.com/office/drawing/2014/main" id="{7DE86225-3C2E-4727-AF72-BE182F569888}"/>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62" name="直線コネクタ 661">
          <a:extLst>
            <a:ext uri="{FF2B5EF4-FFF2-40B4-BE49-F238E27FC236}">
              <a16:creationId xmlns:a16="http://schemas.microsoft.com/office/drawing/2014/main" id="{A863D06B-02D0-4A14-80F5-F97B46347F63}"/>
            </a:ext>
          </a:extLst>
        </xdr:cNvPr>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63" name="楕円 662">
          <a:extLst>
            <a:ext uri="{FF2B5EF4-FFF2-40B4-BE49-F238E27FC236}">
              <a16:creationId xmlns:a16="http://schemas.microsoft.com/office/drawing/2014/main" id="{6AB6E4FD-D694-4C29-856A-AD226EB060E7}"/>
            </a:ext>
          </a:extLst>
        </xdr:cNvPr>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64" name="直線コネクタ 663">
          <a:extLst>
            <a:ext uri="{FF2B5EF4-FFF2-40B4-BE49-F238E27FC236}">
              <a16:creationId xmlns:a16="http://schemas.microsoft.com/office/drawing/2014/main" id="{80FCAB13-F392-48F5-A480-D0F206288581}"/>
            </a:ext>
          </a:extLst>
        </xdr:cNvPr>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665" name="楕円 664">
          <a:extLst>
            <a:ext uri="{FF2B5EF4-FFF2-40B4-BE49-F238E27FC236}">
              <a16:creationId xmlns:a16="http://schemas.microsoft.com/office/drawing/2014/main" id="{A82A9748-27B8-46F1-8B10-68A47BA0AC48}"/>
            </a:ext>
          </a:extLst>
        </xdr:cNvPr>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666" name="直線コネクタ 665">
          <a:extLst>
            <a:ext uri="{FF2B5EF4-FFF2-40B4-BE49-F238E27FC236}">
              <a16:creationId xmlns:a16="http://schemas.microsoft.com/office/drawing/2014/main" id="{E71736F5-7907-474E-941A-9DD754FED1E9}"/>
            </a:ext>
          </a:extLst>
        </xdr:cNvPr>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67" name="n_1aveValue【児童館】&#10;一人当たり面積">
          <a:extLst>
            <a:ext uri="{FF2B5EF4-FFF2-40B4-BE49-F238E27FC236}">
              <a16:creationId xmlns:a16="http://schemas.microsoft.com/office/drawing/2014/main" id="{12DB865C-D57F-480B-81DB-FAD3A71BBF62}"/>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68" name="n_2aveValue【児童館】&#10;一人当たり面積">
          <a:extLst>
            <a:ext uri="{FF2B5EF4-FFF2-40B4-BE49-F238E27FC236}">
              <a16:creationId xmlns:a16="http://schemas.microsoft.com/office/drawing/2014/main" id="{E2D8AC42-53DE-4137-BC15-28BEF595ED7A}"/>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69" name="n_3aveValue【児童館】&#10;一人当たり面積">
          <a:extLst>
            <a:ext uri="{FF2B5EF4-FFF2-40B4-BE49-F238E27FC236}">
              <a16:creationId xmlns:a16="http://schemas.microsoft.com/office/drawing/2014/main" id="{88A97BB0-41B4-4A61-AAA3-6B1855576F61}"/>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70" name="n_4aveValue【児童館】&#10;一人当たり面積">
          <a:extLst>
            <a:ext uri="{FF2B5EF4-FFF2-40B4-BE49-F238E27FC236}">
              <a16:creationId xmlns:a16="http://schemas.microsoft.com/office/drawing/2014/main" id="{24C99BC3-EF52-4428-9A1E-426A8374E019}"/>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71" name="n_1mainValue【児童館】&#10;一人当たり面積">
          <a:extLst>
            <a:ext uri="{FF2B5EF4-FFF2-40B4-BE49-F238E27FC236}">
              <a16:creationId xmlns:a16="http://schemas.microsoft.com/office/drawing/2014/main" id="{5E570749-2EEA-42C3-A0D5-091650D6C6FC}"/>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72" name="n_2mainValue【児童館】&#10;一人当たり面積">
          <a:extLst>
            <a:ext uri="{FF2B5EF4-FFF2-40B4-BE49-F238E27FC236}">
              <a16:creationId xmlns:a16="http://schemas.microsoft.com/office/drawing/2014/main" id="{038848F6-7F65-4A51-823B-B110703A4050}"/>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73" name="n_3mainValue【児童館】&#10;一人当たり面積">
          <a:extLst>
            <a:ext uri="{FF2B5EF4-FFF2-40B4-BE49-F238E27FC236}">
              <a16:creationId xmlns:a16="http://schemas.microsoft.com/office/drawing/2014/main" id="{0E50701C-2F59-4D65-B08B-B8F7086FAC17}"/>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674" name="n_4mainValue【児童館】&#10;一人当たり面積">
          <a:extLst>
            <a:ext uri="{FF2B5EF4-FFF2-40B4-BE49-F238E27FC236}">
              <a16:creationId xmlns:a16="http://schemas.microsoft.com/office/drawing/2014/main" id="{DCC4C105-45F7-4E07-9415-06B22B9C96B7}"/>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C2E63033-DBB0-4ABE-A9ED-1DA84E6109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F43ACA53-AF23-40F2-B1E4-EFC04FF72A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3929837A-6984-43CE-AE59-32D888DBA4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79DC86F0-31CA-4780-9FDB-6B807A3364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3A2DAEF2-6299-4BE8-ACB0-A345024652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74EA98A-E93E-446B-B789-1C9C8986B5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25B415F7-CCF0-45BC-B1AB-1FC88245E9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2FDE102C-03BF-45D7-8819-95A288A850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6E148ED6-5896-48DC-8DF6-0DCDC5FA18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DC273EC-65F9-4F95-A270-DE62245E24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5" name="テキスト ボックス 684">
          <a:extLst>
            <a:ext uri="{FF2B5EF4-FFF2-40B4-BE49-F238E27FC236}">
              <a16:creationId xmlns:a16="http://schemas.microsoft.com/office/drawing/2014/main" id="{2804074D-F9AD-441D-93EB-CCEA2640C8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a:extLst>
            <a:ext uri="{FF2B5EF4-FFF2-40B4-BE49-F238E27FC236}">
              <a16:creationId xmlns:a16="http://schemas.microsoft.com/office/drawing/2014/main" id="{15579D08-E9C4-4726-B0D2-9C139010313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7" name="テキスト ボックス 686">
          <a:extLst>
            <a:ext uri="{FF2B5EF4-FFF2-40B4-BE49-F238E27FC236}">
              <a16:creationId xmlns:a16="http://schemas.microsoft.com/office/drawing/2014/main" id="{2808EDDB-A96E-4175-BEB6-C69C29848E1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a:extLst>
            <a:ext uri="{FF2B5EF4-FFF2-40B4-BE49-F238E27FC236}">
              <a16:creationId xmlns:a16="http://schemas.microsoft.com/office/drawing/2014/main" id="{497EA7AF-ABD3-4EB2-9FDD-B06945527DF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a:extLst>
            <a:ext uri="{FF2B5EF4-FFF2-40B4-BE49-F238E27FC236}">
              <a16:creationId xmlns:a16="http://schemas.microsoft.com/office/drawing/2014/main" id="{C6D3EA46-B527-4FD9-90FC-0AA89B21F6D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a:extLst>
            <a:ext uri="{FF2B5EF4-FFF2-40B4-BE49-F238E27FC236}">
              <a16:creationId xmlns:a16="http://schemas.microsoft.com/office/drawing/2014/main" id="{F8CC3DE8-38D2-465B-BF4F-FFEA006997B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a:extLst>
            <a:ext uri="{FF2B5EF4-FFF2-40B4-BE49-F238E27FC236}">
              <a16:creationId xmlns:a16="http://schemas.microsoft.com/office/drawing/2014/main" id="{73B59DDA-8628-4826-8FC9-4ECB28CBD64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a:extLst>
            <a:ext uri="{FF2B5EF4-FFF2-40B4-BE49-F238E27FC236}">
              <a16:creationId xmlns:a16="http://schemas.microsoft.com/office/drawing/2014/main" id="{CF15B94C-73B3-4746-9A95-80E6394A7E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a:extLst>
            <a:ext uri="{FF2B5EF4-FFF2-40B4-BE49-F238E27FC236}">
              <a16:creationId xmlns:a16="http://schemas.microsoft.com/office/drawing/2014/main" id="{554FADE7-7AC0-4D42-A01B-06E303C6D6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a:extLst>
            <a:ext uri="{FF2B5EF4-FFF2-40B4-BE49-F238E27FC236}">
              <a16:creationId xmlns:a16="http://schemas.microsoft.com/office/drawing/2014/main" id="{31056D00-AADA-48BD-AED0-AC9CCA1E52D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5" name="テキスト ボックス 694">
          <a:extLst>
            <a:ext uri="{FF2B5EF4-FFF2-40B4-BE49-F238E27FC236}">
              <a16:creationId xmlns:a16="http://schemas.microsoft.com/office/drawing/2014/main" id="{6468913C-FF6E-4FA4-BC53-CC22ACD67A7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ED1C2A3A-03E8-4A37-8207-75727A04AA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7" name="テキスト ボックス 696">
          <a:extLst>
            <a:ext uri="{FF2B5EF4-FFF2-40B4-BE49-F238E27FC236}">
              <a16:creationId xmlns:a16="http://schemas.microsoft.com/office/drawing/2014/main" id="{FD4B5407-706C-4B44-94C8-D53D885F9BB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D9203A81-DB96-48C9-9803-DE1E36EEA5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99" name="直線コネクタ 698">
          <a:extLst>
            <a:ext uri="{FF2B5EF4-FFF2-40B4-BE49-F238E27FC236}">
              <a16:creationId xmlns:a16="http://schemas.microsoft.com/office/drawing/2014/main" id="{65912CE7-EF85-48EE-8E9C-28DE44C86231}"/>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00" name="【公民館】&#10;有形固定資産減価償却率最小値テキスト">
          <a:extLst>
            <a:ext uri="{FF2B5EF4-FFF2-40B4-BE49-F238E27FC236}">
              <a16:creationId xmlns:a16="http://schemas.microsoft.com/office/drawing/2014/main" id="{24A10492-1F4D-4CAE-8C3E-4387927AEB2A}"/>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01" name="直線コネクタ 700">
          <a:extLst>
            <a:ext uri="{FF2B5EF4-FFF2-40B4-BE49-F238E27FC236}">
              <a16:creationId xmlns:a16="http://schemas.microsoft.com/office/drawing/2014/main" id="{7DBCE783-93AA-4E63-AB58-CD7C7D0A6F29}"/>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02" name="【公民館】&#10;有形固定資産減価償却率最大値テキスト">
          <a:extLst>
            <a:ext uri="{FF2B5EF4-FFF2-40B4-BE49-F238E27FC236}">
              <a16:creationId xmlns:a16="http://schemas.microsoft.com/office/drawing/2014/main" id="{70FA3F22-4E38-4B18-A338-4F305566A9E7}"/>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03" name="直線コネクタ 702">
          <a:extLst>
            <a:ext uri="{FF2B5EF4-FFF2-40B4-BE49-F238E27FC236}">
              <a16:creationId xmlns:a16="http://schemas.microsoft.com/office/drawing/2014/main" id="{97090A9B-5BF1-4C31-ABF9-31B32444509B}"/>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04" name="【公民館】&#10;有形固定資産減価償却率平均値テキスト">
          <a:extLst>
            <a:ext uri="{FF2B5EF4-FFF2-40B4-BE49-F238E27FC236}">
              <a16:creationId xmlns:a16="http://schemas.microsoft.com/office/drawing/2014/main" id="{E18AC50B-32F7-4C63-BC2D-3AD76E2BEBC9}"/>
            </a:ext>
          </a:extLst>
        </xdr:cNvPr>
        <xdr:cNvSpPr txBox="1"/>
      </xdr:nvSpPr>
      <xdr:spPr>
        <a:xfrm>
          <a:off x="16357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05" name="フローチャート: 判断 704">
          <a:extLst>
            <a:ext uri="{FF2B5EF4-FFF2-40B4-BE49-F238E27FC236}">
              <a16:creationId xmlns:a16="http://schemas.microsoft.com/office/drawing/2014/main" id="{13F01CD4-985D-488B-9F62-CED5F9510F56}"/>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06" name="フローチャート: 判断 705">
          <a:extLst>
            <a:ext uri="{FF2B5EF4-FFF2-40B4-BE49-F238E27FC236}">
              <a16:creationId xmlns:a16="http://schemas.microsoft.com/office/drawing/2014/main" id="{B7B1AAE5-1C4F-4D96-BE82-08D1F3005127}"/>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07" name="フローチャート: 判断 706">
          <a:extLst>
            <a:ext uri="{FF2B5EF4-FFF2-40B4-BE49-F238E27FC236}">
              <a16:creationId xmlns:a16="http://schemas.microsoft.com/office/drawing/2014/main" id="{D5F9B84D-0A70-4893-B92E-1E64A2C2B2D4}"/>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08" name="フローチャート: 判断 707">
          <a:extLst>
            <a:ext uri="{FF2B5EF4-FFF2-40B4-BE49-F238E27FC236}">
              <a16:creationId xmlns:a16="http://schemas.microsoft.com/office/drawing/2014/main" id="{3E203C53-57BE-4B93-ACE9-F41587A9B949}"/>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09" name="フローチャート: 判断 708">
          <a:extLst>
            <a:ext uri="{FF2B5EF4-FFF2-40B4-BE49-F238E27FC236}">
              <a16:creationId xmlns:a16="http://schemas.microsoft.com/office/drawing/2014/main" id="{F9A19AE0-7137-4629-9F18-B810DED362A6}"/>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5D781F15-5207-4C8D-8684-A120AAE3B5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0757AD9-9217-41DE-91FE-EFA08B855E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574DA1AC-97E1-4531-8A8C-B6A785EAB1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FA25EB41-5754-42AF-8E5D-C349F360FC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908AC472-DB46-4A29-AF77-C3D6DFB97C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122555</xdr:rowOff>
    </xdr:from>
    <xdr:to>
      <xdr:col>85</xdr:col>
      <xdr:colOff>177800</xdr:colOff>
      <xdr:row>102</xdr:row>
      <xdr:rowOff>52705</xdr:rowOff>
    </xdr:to>
    <xdr:sp macro="" textlink="">
      <xdr:nvSpPr>
        <xdr:cNvPr id="715" name="楕円 714">
          <a:extLst>
            <a:ext uri="{FF2B5EF4-FFF2-40B4-BE49-F238E27FC236}">
              <a16:creationId xmlns:a16="http://schemas.microsoft.com/office/drawing/2014/main" id="{76242D46-5A5D-4977-B143-2312DE598B96}"/>
            </a:ext>
          </a:extLst>
        </xdr:cNvPr>
        <xdr:cNvSpPr/>
      </xdr:nvSpPr>
      <xdr:spPr>
        <a:xfrm>
          <a:off x="16268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37482</xdr:rowOff>
    </xdr:from>
    <xdr:ext cx="405111" cy="259045"/>
    <xdr:sp macro="" textlink="">
      <xdr:nvSpPr>
        <xdr:cNvPr id="716" name="【公民館】&#10;有形固定資産減価償却率該当値テキスト">
          <a:extLst>
            <a:ext uri="{FF2B5EF4-FFF2-40B4-BE49-F238E27FC236}">
              <a16:creationId xmlns:a16="http://schemas.microsoft.com/office/drawing/2014/main" id="{0AC13E77-B750-4CC6-A00C-63A4A129CB1B}"/>
            </a:ext>
          </a:extLst>
        </xdr:cNvPr>
        <xdr:cNvSpPr txBox="1"/>
      </xdr:nvSpPr>
      <xdr:spPr>
        <a:xfrm>
          <a:off x="16357600" y="1735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78739</xdr:rowOff>
    </xdr:from>
    <xdr:to>
      <xdr:col>81</xdr:col>
      <xdr:colOff>101600</xdr:colOff>
      <xdr:row>102</xdr:row>
      <xdr:rowOff>8889</xdr:rowOff>
    </xdr:to>
    <xdr:sp macro="" textlink="">
      <xdr:nvSpPr>
        <xdr:cNvPr id="717" name="楕円 716">
          <a:extLst>
            <a:ext uri="{FF2B5EF4-FFF2-40B4-BE49-F238E27FC236}">
              <a16:creationId xmlns:a16="http://schemas.microsoft.com/office/drawing/2014/main" id="{0B9CFE6B-0685-4064-AE49-DAEE1DE79E61}"/>
            </a:ext>
          </a:extLst>
        </xdr:cNvPr>
        <xdr:cNvSpPr/>
      </xdr:nvSpPr>
      <xdr:spPr>
        <a:xfrm>
          <a:off x="15430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129539</xdr:rowOff>
    </xdr:from>
    <xdr:to>
      <xdr:col>85</xdr:col>
      <xdr:colOff>127000</xdr:colOff>
      <xdr:row>102</xdr:row>
      <xdr:rowOff>1905</xdr:rowOff>
    </xdr:to>
    <xdr:cxnSp macro="">
      <xdr:nvCxnSpPr>
        <xdr:cNvPr id="718" name="直線コネクタ 717">
          <a:extLst>
            <a:ext uri="{FF2B5EF4-FFF2-40B4-BE49-F238E27FC236}">
              <a16:creationId xmlns:a16="http://schemas.microsoft.com/office/drawing/2014/main" id="{8F9EEDB8-B019-4929-A8D5-15DE12EC6E96}"/>
            </a:ext>
          </a:extLst>
        </xdr:cNvPr>
        <xdr:cNvCxnSpPr/>
      </xdr:nvCxnSpPr>
      <xdr:spPr>
        <a:xfrm>
          <a:off x="15481300" y="174459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33020</xdr:rowOff>
    </xdr:from>
    <xdr:to>
      <xdr:col>76</xdr:col>
      <xdr:colOff>165100</xdr:colOff>
      <xdr:row>101</xdr:row>
      <xdr:rowOff>134620</xdr:rowOff>
    </xdr:to>
    <xdr:sp macro="" textlink="">
      <xdr:nvSpPr>
        <xdr:cNvPr id="719" name="楕円 718">
          <a:extLst>
            <a:ext uri="{FF2B5EF4-FFF2-40B4-BE49-F238E27FC236}">
              <a16:creationId xmlns:a16="http://schemas.microsoft.com/office/drawing/2014/main" id="{A0DF4885-6FC7-4467-82D6-B8DE9B4D3CBF}"/>
            </a:ext>
          </a:extLst>
        </xdr:cNvPr>
        <xdr:cNvSpPr/>
      </xdr:nvSpPr>
      <xdr:spPr>
        <a:xfrm>
          <a:off x="14541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83820</xdr:rowOff>
    </xdr:from>
    <xdr:to>
      <xdr:col>81</xdr:col>
      <xdr:colOff>50800</xdr:colOff>
      <xdr:row>101</xdr:row>
      <xdr:rowOff>129539</xdr:rowOff>
    </xdr:to>
    <xdr:cxnSp macro="">
      <xdr:nvCxnSpPr>
        <xdr:cNvPr id="720" name="直線コネクタ 719">
          <a:extLst>
            <a:ext uri="{FF2B5EF4-FFF2-40B4-BE49-F238E27FC236}">
              <a16:creationId xmlns:a16="http://schemas.microsoft.com/office/drawing/2014/main" id="{6DEEA8EA-92DE-4913-B594-EA0544BD232F}"/>
            </a:ext>
          </a:extLst>
        </xdr:cNvPr>
        <xdr:cNvCxnSpPr/>
      </xdr:nvCxnSpPr>
      <xdr:spPr>
        <a:xfrm>
          <a:off x="14592300" y="17400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160655</xdr:rowOff>
    </xdr:from>
    <xdr:to>
      <xdr:col>72</xdr:col>
      <xdr:colOff>38100</xdr:colOff>
      <xdr:row>101</xdr:row>
      <xdr:rowOff>90805</xdr:rowOff>
    </xdr:to>
    <xdr:sp macro="" textlink="">
      <xdr:nvSpPr>
        <xdr:cNvPr id="721" name="楕円 720">
          <a:extLst>
            <a:ext uri="{FF2B5EF4-FFF2-40B4-BE49-F238E27FC236}">
              <a16:creationId xmlns:a16="http://schemas.microsoft.com/office/drawing/2014/main" id="{144B0FFC-AECF-4C56-8D85-FB18457F860E}"/>
            </a:ext>
          </a:extLst>
        </xdr:cNvPr>
        <xdr:cNvSpPr/>
      </xdr:nvSpPr>
      <xdr:spPr>
        <a:xfrm>
          <a:off x="13652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40005</xdr:rowOff>
    </xdr:from>
    <xdr:to>
      <xdr:col>76</xdr:col>
      <xdr:colOff>114300</xdr:colOff>
      <xdr:row>101</xdr:row>
      <xdr:rowOff>83820</xdr:rowOff>
    </xdr:to>
    <xdr:cxnSp macro="">
      <xdr:nvCxnSpPr>
        <xdr:cNvPr id="722" name="直線コネクタ 721">
          <a:extLst>
            <a:ext uri="{FF2B5EF4-FFF2-40B4-BE49-F238E27FC236}">
              <a16:creationId xmlns:a16="http://schemas.microsoft.com/office/drawing/2014/main" id="{571208FB-563F-4D77-BFEA-0A21227A6104}"/>
            </a:ext>
          </a:extLst>
        </xdr:cNvPr>
        <xdr:cNvCxnSpPr/>
      </xdr:nvCxnSpPr>
      <xdr:spPr>
        <a:xfrm>
          <a:off x="13703300" y="17356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116839</xdr:rowOff>
    </xdr:from>
    <xdr:to>
      <xdr:col>67</xdr:col>
      <xdr:colOff>101600</xdr:colOff>
      <xdr:row>101</xdr:row>
      <xdr:rowOff>46989</xdr:rowOff>
    </xdr:to>
    <xdr:sp macro="" textlink="">
      <xdr:nvSpPr>
        <xdr:cNvPr id="723" name="楕円 722">
          <a:extLst>
            <a:ext uri="{FF2B5EF4-FFF2-40B4-BE49-F238E27FC236}">
              <a16:creationId xmlns:a16="http://schemas.microsoft.com/office/drawing/2014/main" id="{E0EB7716-86FC-48F2-A371-3E7AAD4706D2}"/>
            </a:ext>
          </a:extLst>
        </xdr:cNvPr>
        <xdr:cNvSpPr/>
      </xdr:nvSpPr>
      <xdr:spPr>
        <a:xfrm>
          <a:off x="12763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167639</xdr:rowOff>
    </xdr:from>
    <xdr:to>
      <xdr:col>71</xdr:col>
      <xdr:colOff>177800</xdr:colOff>
      <xdr:row>101</xdr:row>
      <xdr:rowOff>40005</xdr:rowOff>
    </xdr:to>
    <xdr:cxnSp macro="">
      <xdr:nvCxnSpPr>
        <xdr:cNvPr id="724" name="直線コネクタ 723">
          <a:extLst>
            <a:ext uri="{FF2B5EF4-FFF2-40B4-BE49-F238E27FC236}">
              <a16:creationId xmlns:a16="http://schemas.microsoft.com/office/drawing/2014/main" id="{99FE598F-D3D0-4EB0-A972-31D0DB8FB226}"/>
            </a:ext>
          </a:extLst>
        </xdr:cNvPr>
        <xdr:cNvCxnSpPr/>
      </xdr:nvCxnSpPr>
      <xdr:spPr>
        <a:xfrm>
          <a:off x="12814300" y="17312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725" name="n_1aveValue【公民館】&#10;有形固定資産減価償却率">
          <a:extLst>
            <a:ext uri="{FF2B5EF4-FFF2-40B4-BE49-F238E27FC236}">
              <a16:creationId xmlns:a16="http://schemas.microsoft.com/office/drawing/2014/main" id="{FA415759-2BEF-4429-BE61-DC8B536C3A9E}"/>
            </a:ext>
          </a:extLst>
        </xdr:cNvPr>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26" name="n_2aveValue【公民館】&#10;有形固定資産減価償却率">
          <a:extLst>
            <a:ext uri="{FF2B5EF4-FFF2-40B4-BE49-F238E27FC236}">
              <a16:creationId xmlns:a16="http://schemas.microsoft.com/office/drawing/2014/main" id="{2F56D006-210E-48A6-9DEF-763BD368CF3D}"/>
            </a:ext>
          </a:extLst>
        </xdr:cNvPr>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27" name="n_3aveValue【公民館】&#10;有形固定資産減価償却率">
          <a:extLst>
            <a:ext uri="{FF2B5EF4-FFF2-40B4-BE49-F238E27FC236}">
              <a16:creationId xmlns:a16="http://schemas.microsoft.com/office/drawing/2014/main" id="{6C343797-5D0C-4A78-9F0A-D8416C4412C6}"/>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28" name="n_4aveValue【公民館】&#10;有形固定資産減価償却率">
          <a:extLst>
            <a:ext uri="{FF2B5EF4-FFF2-40B4-BE49-F238E27FC236}">
              <a16:creationId xmlns:a16="http://schemas.microsoft.com/office/drawing/2014/main" id="{60D8776A-C268-4323-A769-91A162D3F91E}"/>
            </a:ext>
          </a:extLst>
        </xdr:cNvPr>
        <xdr:cNvSpPr txBox="1"/>
      </xdr:nvSpPr>
      <xdr:spPr>
        <a:xfrm>
          <a:off x="12611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25416</xdr:rowOff>
    </xdr:from>
    <xdr:ext cx="405111" cy="259045"/>
    <xdr:sp macro="" textlink="">
      <xdr:nvSpPr>
        <xdr:cNvPr id="729" name="n_1mainValue【公民館】&#10;有形固定資産減価償却率">
          <a:extLst>
            <a:ext uri="{FF2B5EF4-FFF2-40B4-BE49-F238E27FC236}">
              <a16:creationId xmlns:a16="http://schemas.microsoft.com/office/drawing/2014/main" id="{C82A7357-C37B-4CCD-A1D0-C68028B4622A}"/>
            </a:ext>
          </a:extLst>
        </xdr:cNvPr>
        <xdr:cNvSpPr txBox="1"/>
      </xdr:nvSpPr>
      <xdr:spPr>
        <a:xfrm>
          <a:off x="15266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151147</xdr:rowOff>
    </xdr:from>
    <xdr:ext cx="405111" cy="259045"/>
    <xdr:sp macro="" textlink="">
      <xdr:nvSpPr>
        <xdr:cNvPr id="730" name="n_2mainValue【公民館】&#10;有形固定資産減価償却率">
          <a:extLst>
            <a:ext uri="{FF2B5EF4-FFF2-40B4-BE49-F238E27FC236}">
              <a16:creationId xmlns:a16="http://schemas.microsoft.com/office/drawing/2014/main" id="{17AB8733-B9E1-40F9-AF5F-1046D7D9B38E}"/>
            </a:ext>
          </a:extLst>
        </xdr:cNvPr>
        <xdr:cNvSpPr txBox="1"/>
      </xdr:nvSpPr>
      <xdr:spPr>
        <a:xfrm>
          <a:off x="14389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107332</xdr:rowOff>
    </xdr:from>
    <xdr:ext cx="405111" cy="259045"/>
    <xdr:sp macro="" textlink="">
      <xdr:nvSpPr>
        <xdr:cNvPr id="731" name="n_3mainValue【公民館】&#10;有形固定資産減価償却率">
          <a:extLst>
            <a:ext uri="{FF2B5EF4-FFF2-40B4-BE49-F238E27FC236}">
              <a16:creationId xmlns:a16="http://schemas.microsoft.com/office/drawing/2014/main" id="{7D7EA3BB-DA5C-4718-A05A-6ED7FB38C648}"/>
            </a:ext>
          </a:extLst>
        </xdr:cNvPr>
        <xdr:cNvSpPr txBox="1"/>
      </xdr:nvSpPr>
      <xdr:spPr>
        <a:xfrm>
          <a:off x="13500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63516</xdr:rowOff>
    </xdr:from>
    <xdr:ext cx="405111" cy="259045"/>
    <xdr:sp macro="" textlink="">
      <xdr:nvSpPr>
        <xdr:cNvPr id="732" name="n_4mainValue【公民館】&#10;有形固定資産減価償却率">
          <a:extLst>
            <a:ext uri="{FF2B5EF4-FFF2-40B4-BE49-F238E27FC236}">
              <a16:creationId xmlns:a16="http://schemas.microsoft.com/office/drawing/2014/main" id="{942D440E-25F5-4E54-B29E-8D88548B6096}"/>
            </a:ext>
          </a:extLst>
        </xdr:cNvPr>
        <xdr:cNvSpPr txBox="1"/>
      </xdr:nvSpPr>
      <xdr:spPr>
        <a:xfrm>
          <a:off x="12611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86EBAEC9-4ADD-47E4-BBB1-295953632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FC71AD48-558D-4F91-A05B-1ADB77B549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FF851619-9D77-45F7-8085-A916E75FAC2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C4244CC3-A5F7-4330-8014-0EFDA0BB7D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2CD7DDDB-81D3-42B3-8056-CD001E78AF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FF52B58-7A2A-472F-BBCA-A0D72D137F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AC2E5B09-DF08-4941-B3F9-300ACA9E70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7E03A296-A485-4391-B15D-01A548891A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41CDDF20-64A2-4014-BA69-CCBC814B1D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B49E07B2-0EAE-4616-811D-50855A56D0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a:extLst>
            <a:ext uri="{FF2B5EF4-FFF2-40B4-BE49-F238E27FC236}">
              <a16:creationId xmlns:a16="http://schemas.microsoft.com/office/drawing/2014/main" id="{04802DA4-A268-41BA-B6F4-C76B0301A5D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6FEA6824-4464-4CF8-8AC6-9088F757BA4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a:extLst>
            <a:ext uri="{FF2B5EF4-FFF2-40B4-BE49-F238E27FC236}">
              <a16:creationId xmlns:a16="http://schemas.microsoft.com/office/drawing/2014/main" id="{35C12E37-3B02-48EE-8D6E-3020742D283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a:extLst>
            <a:ext uri="{FF2B5EF4-FFF2-40B4-BE49-F238E27FC236}">
              <a16:creationId xmlns:a16="http://schemas.microsoft.com/office/drawing/2014/main" id="{4EF29315-ABDE-4170-B227-A683B80B67C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a:extLst>
            <a:ext uri="{FF2B5EF4-FFF2-40B4-BE49-F238E27FC236}">
              <a16:creationId xmlns:a16="http://schemas.microsoft.com/office/drawing/2014/main" id="{D2C771DF-B0A0-4EE9-81BE-672D81BE4E3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a:extLst>
            <a:ext uri="{FF2B5EF4-FFF2-40B4-BE49-F238E27FC236}">
              <a16:creationId xmlns:a16="http://schemas.microsoft.com/office/drawing/2014/main" id="{7FC483A1-1BE5-420A-800C-7C50EF518FF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a:extLst>
            <a:ext uri="{FF2B5EF4-FFF2-40B4-BE49-F238E27FC236}">
              <a16:creationId xmlns:a16="http://schemas.microsoft.com/office/drawing/2014/main" id="{819FC475-89F8-42B7-9FE2-690077F3367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a:extLst>
            <a:ext uri="{FF2B5EF4-FFF2-40B4-BE49-F238E27FC236}">
              <a16:creationId xmlns:a16="http://schemas.microsoft.com/office/drawing/2014/main" id="{43255CAC-A89B-4B07-8788-7CD84992115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a:extLst>
            <a:ext uri="{FF2B5EF4-FFF2-40B4-BE49-F238E27FC236}">
              <a16:creationId xmlns:a16="http://schemas.microsoft.com/office/drawing/2014/main" id="{022F76B1-7882-405A-946C-08FFA8597AA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a:extLst>
            <a:ext uri="{FF2B5EF4-FFF2-40B4-BE49-F238E27FC236}">
              <a16:creationId xmlns:a16="http://schemas.microsoft.com/office/drawing/2014/main" id="{2CDE082A-E4A6-42EF-AA2E-5B9DA3F2946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a:extLst>
            <a:ext uri="{FF2B5EF4-FFF2-40B4-BE49-F238E27FC236}">
              <a16:creationId xmlns:a16="http://schemas.microsoft.com/office/drawing/2014/main" id="{29438CC2-E915-4FBC-9872-A4A76373E0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a:extLst>
            <a:ext uri="{FF2B5EF4-FFF2-40B4-BE49-F238E27FC236}">
              <a16:creationId xmlns:a16="http://schemas.microsoft.com/office/drawing/2014/main" id="{F60DC717-6A40-4CAC-9AB8-21E257F2AF0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A03421F4-3423-41BD-8598-E6DEB3BABB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92F08E41-4172-4E1D-8A6C-3C5E368C82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a:extLst>
            <a:ext uri="{FF2B5EF4-FFF2-40B4-BE49-F238E27FC236}">
              <a16:creationId xmlns:a16="http://schemas.microsoft.com/office/drawing/2014/main" id="{2C064926-43A6-41E2-A84E-2BF531E37F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758" name="直線コネクタ 757">
          <a:extLst>
            <a:ext uri="{FF2B5EF4-FFF2-40B4-BE49-F238E27FC236}">
              <a16:creationId xmlns:a16="http://schemas.microsoft.com/office/drawing/2014/main" id="{8DF99999-4F63-43EF-9CD8-70DAE4B02F64}"/>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59" name="【公民館】&#10;一人当たり面積最小値テキスト">
          <a:extLst>
            <a:ext uri="{FF2B5EF4-FFF2-40B4-BE49-F238E27FC236}">
              <a16:creationId xmlns:a16="http://schemas.microsoft.com/office/drawing/2014/main" id="{2300A6A1-FC40-4667-8EBE-AE782AF7C697}"/>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0" name="直線コネクタ 759">
          <a:extLst>
            <a:ext uri="{FF2B5EF4-FFF2-40B4-BE49-F238E27FC236}">
              <a16:creationId xmlns:a16="http://schemas.microsoft.com/office/drawing/2014/main" id="{28A09D22-7DBF-49DD-BB10-CE9269295429}"/>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761" name="【公民館】&#10;一人当たり面積最大値テキスト">
          <a:extLst>
            <a:ext uri="{FF2B5EF4-FFF2-40B4-BE49-F238E27FC236}">
              <a16:creationId xmlns:a16="http://schemas.microsoft.com/office/drawing/2014/main" id="{F3B2116F-0337-4D12-9E17-DF786BED547B}"/>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62" name="直線コネクタ 761">
          <a:extLst>
            <a:ext uri="{FF2B5EF4-FFF2-40B4-BE49-F238E27FC236}">
              <a16:creationId xmlns:a16="http://schemas.microsoft.com/office/drawing/2014/main" id="{FC89BC25-D798-4A60-A94B-677A6FA1940F}"/>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763" name="【公民館】&#10;一人当たり面積平均値テキスト">
          <a:extLst>
            <a:ext uri="{FF2B5EF4-FFF2-40B4-BE49-F238E27FC236}">
              <a16:creationId xmlns:a16="http://schemas.microsoft.com/office/drawing/2014/main" id="{7E8D659B-5F90-45CF-B19C-A0B3B7D50CD8}"/>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64" name="フローチャート: 判断 763">
          <a:extLst>
            <a:ext uri="{FF2B5EF4-FFF2-40B4-BE49-F238E27FC236}">
              <a16:creationId xmlns:a16="http://schemas.microsoft.com/office/drawing/2014/main" id="{1E65987D-D582-495B-9619-FAD7FE3636FE}"/>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765" name="フローチャート: 判断 764">
          <a:extLst>
            <a:ext uri="{FF2B5EF4-FFF2-40B4-BE49-F238E27FC236}">
              <a16:creationId xmlns:a16="http://schemas.microsoft.com/office/drawing/2014/main" id="{BA911DE7-7380-462E-B816-A767BAEEB650}"/>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66" name="フローチャート: 判断 765">
          <a:extLst>
            <a:ext uri="{FF2B5EF4-FFF2-40B4-BE49-F238E27FC236}">
              <a16:creationId xmlns:a16="http://schemas.microsoft.com/office/drawing/2014/main" id="{192E9340-E1E8-45C1-ADC1-8A328F035BA6}"/>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67" name="フローチャート: 判断 766">
          <a:extLst>
            <a:ext uri="{FF2B5EF4-FFF2-40B4-BE49-F238E27FC236}">
              <a16:creationId xmlns:a16="http://schemas.microsoft.com/office/drawing/2014/main" id="{F6D270C8-C6B3-4713-A881-07ED6951EEDF}"/>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68" name="フローチャート: 判断 767">
          <a:extLst>
            <a:ext uri="{FF2B5EF4-FFF2-40B4-BE49-F238E27FC236}">
              <a16:creationId xmlns:a16="http://schemas.microsoft.com/office/drawing/2014/main" id="{9B5995B9-B0AD-408F-82D6-5339F7BCA564}"/>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F5C51CA-4575-471C-8519-068B464D69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B5DE229-604F-46C7-AF92-9A2CECE499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7A613B5-3101-4B0A-B5A5-0787BAA504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02651E7-37C9-4C43-AE58-531A55280E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56FACAC-511C-4299-9FC8-38D1952B7B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74" name="楕円 773">
          <a:extLst>
            <a:ext uri="{FF2B5EF4-FFF2-40B4-BE49-F238E27FC236}">
              <a16:creationId xmlns:a16="http://schemas.microsoft.com/office/drawing/2014/main" id="{0E5BD325-8A41-49B6-AFC0-5E5265D433B3}"/>
            </a:ext>
          </a:extLst>
        </xdr:cNvPr>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75" name="【公民館】&#10;一人当たり面積該当値テキスト">
          <a:extLst>
            <a:ext uri="{FF2B5EF4-FFF2-40B4-BE49-F238E27FC236}">
              <a16:creationId xmlns:a16="http://schemas.microsoft.com/office/drawing/2014/main" id="{44107892-F0F6-438B-848B-B021579EC4E9}"/>
            </a:ext>
          </a:extLst>
        </xdr:cNvPr>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76" name="楕円 775">
          <a:extLst>
            <a:ext uri="{FF2B5EF4-FFF2-40B4-BE49-F238E27FC236}">
              <a16:creationId xmlns:a16="http://schemas.microsoft.com/office/drawing/2014/main" id="{576CBF25-448F-4881-BF7D-58ED439C5F5A}"/>
            </a:ext>
          </a:extLst>
        </xdr:cNvPr>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77" name="直線コネクタ 776">
          <a:extLst>
            <a:ext uri="{FF2B5EF4-FFF2-40B4-BE49-F238E27FC236}">
              <a16:creationId xmlns:a16="http://schemas.microsoft.com/office/drawing/2014/main" id="{2ED39532-805A-4985-A217-F199345F610D}"/>
            </a:ext>
          </a:extLst>
        </xdr:cNvPr>
        <xdr:cNvCxnSpPr/>
      </xdr:nvCxnSpPr>
      <xdr:spPr>
        <a:xfrm>
          <a:off x="21323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78" name="楕円 777">
          <a:extLst>
            <a:ext uri="{FF2B5EF4-FFF2-40B4-BE49-F238E27FC236}">
              <a16:creationId xmlns:a16="http://schemas.microsoft.com/office/drawing/2014/main" id="{368EBB94-7761-4628-816E-24D06883EA41}"/>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79" name="直線コネクタ 778">
          <a:extLst>
            <a:ext uri="{FF2B5EF4-FFF2-40B4-BE49-F238E27FC236}">
              <a16:creationId xmlns:a16="http://schemas.microsoft.com/office/drawing/2014/main" id="{CDCFD8F3-210A-420E-B4AD-C5DDD0BC58CA}"/>
            </a:ext>
          </a:extLst>
        </xdr:cNvPr>
        <xdr:cNvCxnSpPr/>
      </xdr:nvCxnSpPr>
      <xdr:spPr>
        <a:xfrm>
          <a:off x="20434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80" name="楕円 779">
          <a:extLst>
            <a:ext uri="{FF2B5EF4-FFF2-40B4-BE49-F238E27FC236}">
              <a16:creationId xmlns:a16="http://schemas.microsoft.com/office/drawing/2014/main" id="{4672D897-4DDD-4583-BE1F-A636B3C6DB35}"/>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781" name="直線コネクタ 780">
          <a:extLst>
            <a:ext uri="{FF2B5EF4-FFF2-40B4-BE49-F238E27FC236}">
              <a16:creationId xmlns:a16="http://schemas.microsoft.com/office/drawing/2014/main" id="{1B9E12A7-4B87-4D9A-8433-9266D205470E}"/>
            </a:ext>
          </a:extLst>
        </xdr:cNvPr>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782" name="楕円 781">
          <a:extLst>
            <a:ext uri="{FF2B5EF4-FFF2-40B4-BE49-F238E27FC236}">
              <a16:creationId xmlns:a16="http://schemas.microsoft.com/office/drawing/2014/main" id="{FBF35A1E-EB0A-4DDF-9C9F-2AADF03AFAFB}"/>
            </a:ext>
          </a:extLst>
        </xdr:cNvPr>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783" name="直線コネクタ 782">
          <a:extLst>
            <a:ext uri="{FF2B5EF4-FFF2-40B4-BE49-F238E27FC236}">
              <a16:creationId xmlns:a16="http://schemas.microsoft.com/office/drawing/2014/main" id="{DBB741E5-FC1A-4383-AD73-89AC6E090A63}"/>
            </a:ext>
          </a:extLst>
        </xdr:cNvPr>
        <xdr:cNvCxnSpPr/>
      </xdr:nvCxnSpPr>
      <xdr:spPr>
        <a:xfrm>
          <a:off x="18656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784" name="n_1aveValue【公民館】&#10;一人当たり面積">
          <a:extLst>
            <a:ext uri="{FF2B5EF4-FFF2-40B4-BE49-F238E27FC236}">
              <a16:creationId xmlns:a16="http://schemas.microsoft.com/office/drawing/2014/main" id="{4EE9BE4F-20EC-484E-8384-8E2A9A171076}"/>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85" name="n_2aveValue【公民館】&#10;一人当たり面積">
          <a:extLst>
            <a:ext uri="{FF2B5EF4-FFF2-40B4-BE49-F238E27FC236}">
              <a16:creationId xmlns:a16="http://schemas.microsoft.com/office/drawing/2014/main" id="{E689CCF6-F2F6-42BE-8565-52704910E05D}"/>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86" name="n_3aveValue【公民館】&#10;一人当たり面積">
          <a:extLst>
            <a:ext uri="{FF2B5EF4-FFF2-40B4-BE49-F238E27FC236}">
              <a16:creationId xmlns:a16="http://schemas.microsoft.com/office/drawing/2014/main" id="{B2E3B996-F094-4268-9C14-38ECB7FFE32E}"/>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787" name="n_4aveValue【公民館】&#10;一人当たり面積">
          <a:extLst>
            <a:ext uri="{FF2B5EF4-FFF2-40B4-BE49-F238E27FC236}">
              <a16:creationId xmlns:a16="http://schemas.microsoft.com/office/drawing/2014/main" id="{465CFB34-BEFF-4BD2-B831-AFF5DDEB1944}"/>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88" name="n_1mainValue【公民館】&#10;一人当たり面積">
          <a:extLst>
            <a:ext uri="{FF2B5EF4-FFF2-40B4-BE49-F238E27FC236}">
              <a16:creationId xmlns:a16="http://schemas.microsoft.com/office/drawing/2014/main" id="{576B4D64-1F88-4A3D-B497-F26D60BE9792}"/>
            </a:ext>
          </a:extLst>
        </xdr:cNvPr>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89" name="n_2mainValue【公民館】&#10;一人当たり面積">
          <a:extLst>
            <a:ext uri="{FF2B5EF4-FFF2-40B4-BE49-F238E27FC236}">
              <a16:creationId xmlns:a16="http://schemas.microsoft.com/office/drawing/2014/main" id="{1F531C96-7813-4229-96C1-29757AC916CF}"/>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90" name="n_3mainValue【公民館】&#10;一人当たり面積">
          <a:extLst>
            <a:ext uri="{FF2B5EF4-FFF2-40B4-BE49-F238E27FC236}">
              <a16:creationId xmlns:a16="http://schemas.microsoft.com/office/drawing/2014/main" id="{6AAE95C5-1746-4E6E-AF2D-31A1CC5F1D2D}"/>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791" name="n_4mainValue【公民館】&#10;一人当たり面積">
          <a:extLst>
            <a:ext uri="{FF2B5EF4-FFF2-40B4-BE49-F238E27FC236}">
              <a16:creationId xmlns:a16="http://schemas.microsoft.com/office/drawing/2014/main" id="{F20160C2-1BE4-4106-BF9D-90CFD30B12CC}"/>
            </a:ext>
          </a:extLst>
        </xdr:cNvPr>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D356FFF9-CCD8-4192-9FC5-FA16ECE88A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CCC0AD37-868A-4C3E-AAF0-ED5AA1FE89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6C8B927C-C667-40B9-9D79-1CFDE84753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ほとんどの施設類型有形固定資産減価償却率類似団体内順位は上位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位以内となっている。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学校施設の固定資産減価償却率は、小・中学校中規模改修工事等を行ったことで令和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ポイント減少したが、他の施設と比較すると高い水準で推移しており、老朽化が進んでいることから建替え、再編等の検討を進めている。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については、町田市の場合、減価償却を行わず、道路の舗装部分等のうち取替資産については、部分的取替に要する支出を費用として処理する方法を採用しているため、該当数値な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8757F6-D12D-477B-8441-A71D7B8FFC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97A81E-A711-4ADF-957B-628E471D66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65CCC7-2487-43CF-A429-5275C615C2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E20ACE-11ED-47F8-8313-6C2FA4BA5B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9FABE9-B538-4533-BC72-5485CFCB2A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C38F76-BA86-4B13-8DF2-D65F1AAFB2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D23CBB-AA66-4E9B-B7C4-E60B44D650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B79903-2866-4CE3-BC64-429179963E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9E8BBD-AA13-4F15-8085-4A66B31144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188ADA-3B44-4B04-87DC-987B8B4598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10E6D0-0CF6-495C-8BAD-B00ECF7439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450145-0037-40D5-93EA-9D19D9DA23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2B0A4E-5BAF-4F75-BBFD-E5DDF08443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684F53-CE35-4F69-9D1C-B467B1F6B4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2B4C76-3AE8-45A9-910F-68AEFF34E3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0C27FA-FB98-4536-88A5-C85902007A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1DF2D6-7EE1-43C1-B9DF-AE80CB7245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1B391F-22A0-4E23-A151-6971A0A215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EC05F8-759F-439F-A6D8-F4E5A88016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EE7569-9D58-44DE-B571-5DC1EE2C3D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2AD211-5AA4-4762-AF9A-23ED054D6E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873A37-BEA7-440F-995B-EAE1C0F64F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584D2A-7645-4746-AE11-C83EECFA47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A25451-8D71-4EB4-A2E0-E57CD777B2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1A8748-0751-4D30-9010-029A521D03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2CC72F-EFA7-4FCA-AB9B-42144F5415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62B2F7-80FF-4AC0-B19F-59CBF64FB4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DA0C1B-5E14-477E-A051-461C891647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A4F921-6EC0-406D-96E4-E47D16C44A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4BCA91-9C1F-4EDF-B726-47B1D61E175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AD7B8D-6F76-4B81-8736-BEE9B1A215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6B1E6B-8658-418F-AA38-9A1E498C40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C70C67-DB0C-4723-99D7-270A105891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7ECC26-16DF-41DE-9FC7-7470F64131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5D0233-66D1-4503-A360-E693CF1339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18D514-5ED3-4F1D-8818-40EB70CA1D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C72C2C-06F7-4726-B35F-194B2D71A1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461F22-1EA2-48B6-9C24-82A79D0209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0F9C06-A3BE-45C3-BCA9-D1F53BABD8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D357F2-5B65-4FB8-ACD7-BCA2304EA1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781C91-4CF4-4394-ADFD-80B79A7ED5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566EFA-D00F-4508-A1FC-AF8CF1B6259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04BCAB7-BE7E-4AA5-8523-0D08475F58C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63DE572-9508-46B9-B18F-339B2A2F162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DE5AC6-D00B-4A5C-B20B-E99ADD26FD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E89F7FA-5588-46C4-9650-ED5E9D1241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C46263A-5B59-4B36-B149-9EE5D316EA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F5F21F-ECC0-4FF5-94A7-864640C7A87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5DBB5C-2060-423A-9ED8-EB226F04C3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51E1578-1C70-4F47-B208-DBC9E977F3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E455235-4646-40D1-8EAB-B72279B1C3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BA5AFA2-6A9A-434C-B242-F3B5948B21A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8F67C7-D8C6-4FF2-8640-260B6E0563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EB87F71-DC5C-4ABA-9AAA-C9C23D569B9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DAEF48E-AC8D-4D63-B627-D82E77BDEE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5168D014-467D-46D2-B5C9-CFBF81BF48B5}"/>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5BEE97D4-A67A-4229-AF04-A0575980D86E}"/>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670EEC7D-97A7-4CE2-8131-E943B0C6061F}"/>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DB4E7DEE-8B33-4896-880B-B50B7282E353}"/>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5730C283-D8FF-4116-93E6-F1419FD698F7}"/>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68A2C30B-5C66-47B5-81F0-59678B8ED4AD}"/>
            </a:ext>
          </a:extLst>
        </xdr:cNvPr>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5C60F31C-5169-4716-99F0-EEBCF4EB7297}"/>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D4B5E052-512E-4978-8C33-1121541F66B3}"/>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7016B4B9-84F7-43A8-8E31-581213CD298B}"/>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8389512D-AB64-4A22-A166-5C7027EB4A06}"/>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B165832A-6179-4755-B573-ACDCAA391ED1}"/>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883CF7-92F2-4DA4-9B7F-9E6BA09803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F19CF6-D704-4068-A96C-4D9DF2ED06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3EB05D-37B9-444C-9069-4C3B55B007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68BE49-DC6C-486D-AF3A-2633391D41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4CEE8D-9C40-4A5D-9FA9-904CFACBE1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C9B94DB6-C833-44E2-8C5F-633DEE264FC6}"/>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110507</xdr:rowOff>
    </xdr:from>
    <xdr:ext cx="405111" cy="259045"/>
    <xdr:sp macro="" textlink="">
      <xdr:nvSpPr>
        <xdr:cNvPr id="74" name="【図書館】&#10;有形固定資産減価償却率該当値テキスト">
          <a:extLst>
            <a:ext uri="{FF2B5EF4-FFF2-40B4-BE49-F238E27FC236}">
              <a16:creationId xmlns:a16="http://schemas.microsoft.com/office/drawing/2014/main" id="{0212E1FE-F349-4693-8CFC-D780986B494F}"/>
            </a:ext>
          </a:extLst>
        </xdr:cNvPr>
        <xdr:cNvSpPr txBox="1"/>
      </xdr:nvSpPr>
      <xdr:spPr>
        <a:xfrm>
          <a:off x="4673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458860EB-E7AC-49F9-ACFE-65B71157B424}"/>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E468CB23-F9F1-4984-8D6C-F0CD08129924}"/>
            </a:ext>
          </a:extLst>
        </xdr:cNvPr>
        <xdr:cNvCxnSpPr/>
      </xdr:nvCxnSpPr>
      <xdr:spPr>
        <a:xfrm>
          <a:off x="3797300" y="6478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6C30C42B-03F4-4D52-AAD9-14ED3EAA2427}"/>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C9C7E52E-1F60-4949-A54F-20483F7A0277}"/>
            </a:ext>
          </a:extLst>
        </xdr:cNvPr>
        <xdr:cNvCxnSpPr/>
      </xdr:nvCxnSpPr>
      <xdr:spPr>
        <a:xfrm>
          <a:off x="2908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3BD46C4E-5959-423B-992E-408699976310}"/>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D7FC96DB-5000-40AD-8F94-A7F2B087E680}"/>
            </a:ext>
          </a:extLst>
        </xdr:cNvPr>
        <xdr:cNvCxnSpPr/>
      </xdr:nvCxnSpPr>
      <xdr:spPr>
        <a:xfrm>
          <a:off x="2019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a16="http://schemas.microsoft.com/office/drawing/2014/main" id="{8806ED71-6F2F-4A02-B8EF-9B149C97B91E}"/>
            </a:ext>
          </a:extLst>
        </xdr:cNvPr>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0970A830-3FBE-4B10-906A-2D35212A660C}"/>
            </a:ext>
          </a:extLst>
        </xdr:cNvPr>
        <xdr:cNvCxnSpPr/>
      </xdr:nvCxnSpPr>
      <xdr:spPr>
        <a:xfrm>
          <a:off x="1130300" y="6356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0758C80D-EE7E-4FAD-A3E8-BB5513FD03E8}"/>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C24BE45E-FA80-4741-976D-C7C4B0C229A8}"/>
            </a:ext>
          </a:extLst>
        </xdr:cNvPr>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F9266329-DB7C-4CB2-9502-E8C811974DF8}"/>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BE53EAEB-D1F2-4AF3-945C-E4B4D0B81F80}"/>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5732</xdr:rowOff>
    </xdr:from>
    <xdr:ext cx="405111" cy="259045"/>
    <xdr:sp macro="" textlink="">
      <xdr:nvSpPr>
        <xdr:cNvPr id="87" name="n_1mainValue【図書館】&#10;有形固定資産減価償却率">
          <a:extLst>
            <a:ext uri="{FF2B5EF4-FFF2-40B4-BE49-F238E27FC236}">
              <a16:creationId xmlns:a16="http://schemas.microsoft.com/office/drawing/2014/main" id="{60B018E2-517B-4687-94D5-47FD7107C78F}"/>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8" name="n_2mainValue【図書館】&#10;有形固定資産減価償却率">
          <a:extLst>
            <a:ext uri="{FF2B5EF4-FFF2-40B4-BE49-F238E27FC236}">
              <a16:creationId xmlns:a16="http://schemas.microsoft.com/office/drawing/2014/main" id="{59399C34-E03E-45CC-B2FA-2EC1CE0EE488}"/>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9" name="n_3mainValue【図書館】&#10;有形固定資産減価償却率">
          <a:extLst>
            <a:ext uri="{FF2B5EF4-FFF2-40B4-BE49-F238E27FC236}">
              <a16:creationId xmlns:a16="http://schemas.microsoft.com/office/drawing/2014/main" id="{4E3208C3-D3D2-4B3D-9DB9-8246AC813C5A}"/>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55262</xdr:rowOff>
    </xdr:from>
    <xdr:ext cx="405111" cy="259045"/>
    <xdr:sp macro="" textlink="">
      <xdr:nvSpPr>
        <xdr:cNvPr id="90" name="n_4mainValue【図書館】&#10;有形固定資産減価償却率">
          <a:extLst>
            <a:ext uri="{FF2B5EF4-FFF2-40B4-BE49-F238E27FC236}">
              <a16:creationId xmlns:a16="http://schemas.microsoft.com/office/drawing/2014/main" id="{65F70062-6DDA-418D-AB74-EE8177BDE8A1}"/>
            </a:ext>
          </a:extLst>
        </xdr:cNvPr>
        <xdr:cNvSpPr txBox="1"/>
      </xdr:nvSpPr>
      <xdr:spPr>
        <a:xfrm>
          <a:off x="927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7F76D21-C083-4DA4-846D-08D8743993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4D5E59-E65E-45EA-A3F8-8741AD1AB0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875B677-2A56-4205-9A16-79D2F6E917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4600989-16F7-45CC-8500-7E0387EF74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1DDC802-5202-4101-81EA-E4C49B5381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DD49FEC-EF09-41BD-AD7E-DE9ED2F0E7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83C5EB2-89D5-4E11-AC8E-2EEEC9895C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D3CCD5B-5660-45BA-9619-5940CA005B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C503CBE-3772-4A3B-93F2-5CD1EF6BBA5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4565A2-C768-44C2-8EB4-BC389685A77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2946B47-765E-45C4-92D4-727E9401AE2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3CC311B-BD81-425C-9AF6-D8E5CCED7B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F37C01B-0558-412F-9B95-F2AE08B60A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7B31E638-FD49-423C-BE81-85FCF382F3A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2E3B778-96F1-49D1-BAFE-BA19329716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3D07460B-8846-4840-BC42-D0955825144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2BEBED5-BC5C-41B2-861C-7D44348E123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3F0A20FF-5DF9-41DF-9E1F-5CC28D2859E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0105273-0944-4F58-8259-6DB5DDB989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B9FAEB80-8720-458B-A77F-D030BDF9C42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DE78A4A-3F19-4ACC-94D3-0B01D2D1354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58B1F414-02D1-4EEB-9843-3249862B0F8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07261B6-DCAB-4F89-9B44-53A489C67D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53C47BBE-5877-4270-8727-462D076E6801}"/>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6DEC97A0-EDA3-46C7-BA56-25979547DC0D}"/>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8E359310-8B94-4A38-A708-515EF580496B}"/>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7CF7125A-D863-4BCC-87BA-D9B79BAAD706}"/>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1C54E896-A2FA-4C21-A207-D235823D6C15}"/>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3CBEFCD1-7DBB-46B9-BAEC-5A3CBE2CFFE2}"/>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6DA500E7-0544-4DFA-A2F3-C620B85AA9E5}"/>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1BDBEB57-1EA4-4A08-82E0-EC13F0E780C4}"/>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F21E5D1B-5C1D-4409-80BF-951BA00BF53D}"/>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219E420E-83A6-4BF9-8061-922151CBE5BF}"/>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00800273-2A85-4D58-BD53-974386213A9A}"/>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EB5690C-17EC-4C6D-8F18-A6A4CD609D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2DE0F2-B31F-4A69-B42F-B2F89BB284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7A7757-AD80-4CC8-9339-4498E0B7C5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58CE62C-F14C-47E2-A72B-6367F0B58A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8C09136-E4CD-4D69-A5CD-A47491BB77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a:extLst>
            <a:ext uri="{FF2B5EF4-FFF2-40B4-BE49-F238E27FC236}">
              <a16:creationId xmlns:a16="http://schemas.microsoft.com/office/drawing/2014/main" id="{BA609055-9F6D-4681-B182-ABA69FC7072B}"/>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a:extLst>
            <a:ext uri="{FF2B5EF4-FFF2-40B4-BE49-F238E27FC236}">
              <a16:creationId xmlns:a16="http://schemas.microsoft.com/office/drawing/2014/main" id="{82BC4AD7-5067-488B-9E8F-A129602EA591}"/>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a:extLst>
            <a:ext uri="{FF2B5EF4-FFF2-40B4-BE49-F238E27FC236}">
              <a16:creationId xmlns:a16="http://schemas.microsoft.com/office/drawing/2014/main" id="{E4668EF4-93AA-46B8-8850-C540DC2CF0D4}"/>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a:extLst>
            <a:ext uri="{FF2B5EF4-FFF2-40B4-BE49-F238E27FC236}">
              <a16:creationId xmlns:a16="http://schemas.microsoft.com/office/drawing/2014/main" id="{45488E81-94E3-41B7-BC7E-9E65517135D2}"/>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a:extLst>
            <a:ext uri="{FF2B5EF4-FFF2-40B4-BE49-F238E27FC236}">
              <a16:creationId xmlns:a16="http://schemas.microsoft.com/office/drawing/2014/main" id="{2CA90C7D-9AC5-4F49-AC8A-19911EF2B1E7}"/>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a:extLst>
            <a:ext uri="{FF2B5EF4-FFF2-40B4-BE49-F238E27FC236}">
              <a16:creationId xmlns:a16="http://schemas.microsoft.com/office/drawing/2014/main" id="{19F884C8-AD48-4476-AF3B-87C01A1D9A11}"/>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a:extLst>
            <a:ext uri="{FF2B5EF4-FFF2-40B4-BE49-F238E27FC236}">
              <a16:creationId xmlns:a16="http://schemas.microsoft.com/office/drawing/2014/main" id="{89049167-5DDC-4C32-A0BF-C96890118011}"/>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a:extLst>
            <a:ext uri="{FF2B5EF4-FFF2-40B4-BE49-F238E27FC236}">
              <a16:creationId xmlns:a16="http://schemas.microsoft.com/office/drawing/2014/main" id="{F227972F-69C8-4980-9A04-48ABE9956725}"/>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a:extLst>
            <a:ext uri="{FF2B5EF4-FFF2-40B4-BE49-F238E27FC236}">
              <a16:creationId xmlns:a16="http://schemas.microsoft.com/office/drawing/2014/main" id="{BBB835C5-4A6E-47A3-8D40-4C96EECA2357}"/>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a:extLst>
            <a:ext uri="{FF2B5EF4-FFF2-40B4-BE49-F238E27FC236}">
              <a16:creationId xmlns:a16="http://schemas.microsoft.com/office/drawing/2014/main" id="{C08572F3-EDE0-404C-84AA-208CE0480576}"/>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CFB5F8D4-806C-4500-AE64-092F752CE932}"/>
            </a:ext>
          </a:extLst>
        </xdr:cNvPr>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50999521-9178-4DAC-848C-8E08EF436D7A}"/>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83EF0E1E-CE65-4308-B477-486C1ECBC4C8}"/>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8FCA5BFF-2A12-4550-A8C9-3E81A48C9853}"/>
            </a:ext>
          </a:extLst>
        </xdr:cNvPr>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a:extLst>
            <a:ext uri="{FF2B5EF4-FFF2-40B4-BE49-F238E27FC236}">
              <a16:creationId xmlns:a16="http://schemas.microsoft.com/office/drawing/2014/main" id="{FC5C10EC-B6A6-439B-B7C0-6EBC18150D74}"/>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a:extLst>
            <a:ext uri="{FF2B5EF4-FFF2-40B4-BE49-F238E27FC236}">
              <a16:creationId xmlns:a16="http://schemas.microsoft.com/office/drawing/2014/main" id="{5204E1CF-0418-4333-BACE-C40CFA3C26D8}"/>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a:extLst>
            <a:ext uri="{FF2B5EF4-FFF2-40B4-BE49-F238E27FC236}">
              <a16:creationId xmlns:a16="http://schemas.microsoft.com/office/drawing/2014/main" id="{DE8AC547-40EC-4F8B-BBEF-6C5691DF1D96}"/>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a:extLst>
            <a:ext uri="{FF2B5EF4-FFF2-40B4-BE49-F238E27FC236}">
              <a16:creationId xmlns:a16="http://schemas.microsoft.com/office/drawing/2014/main" id="{0B310996-703A-4D7B-828D-4242488BA686}"/>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C40C703-85EB-41DF-A587-DB89B334D6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9B7FBD7-618E-41D2-9517-10279213FA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C154EC7-E3EE-424A-9DC8-82494DD503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638BB8D-6A22-404C-88B8-E4F0023036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452E4B8-A222-40C0-83AC-5BDBBCE07A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FFF5FA1-8FA6-41FB-9DD4-A5DF14C44D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97F2C78-2ABE-466D-A788-8B6EFCCEEC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0514AD1-A210-42FE-BF72-D9631BB07E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5B3A528-30CD-406A-AD4A-041C9CDA5B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680D6B7-383C-41A6-85C0-79D846A075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0ED11BE-522B-48AB-9A5E-8113EDA11B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124AD82-6459-4CF3-BE93-928A2782273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440D48C2-69B2-4CDC-8545-36826DFF36B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CC17B70-5C36-421B-8C1E-E2F4274311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71FA8C3-6F87-466B-BBB9-C5D0619F729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AABB9C5-53F4-4E5A-8297-45E2B9220F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95AD4A8-B4AF-44DD-94CC-954B3F5CBFC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A5B6619-62A8-4D02-AF5B-67DE1405432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6532426-8D7F-4EFA-9FEF-E062AB6E4AF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0324A37-47B1-4E68-8F4B-2AB5186F71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13B68DE-D53D-4193-95A1-D564706FA7C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76B3CD6-854B-4CBD-AB3D-6C8050F61C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802D38BE-45AC-4ACF-87F6-77E4FCC6154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E310D41-57FF-4198-987A-315B151113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31DF2496-8708-4F35-AECE-AA9E1533BA0F}"/>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DC15CA58-03B2-4BC0-9EC2-D21938AA3B6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8240B8F2-E27F-47B8-87E9-829211DAD34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BE680CA2-92F7-49F7-A6B4-7422B03C163F}"/>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F6F2F359-46E3-4573-BF96-567041A1BB97}"/>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31D7D89-14B6-4708-9DC5-A09A3A8BCA85}"/>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31FAA61E-0F5E-473A-BCE3-A8E0E0A79ACF}"/>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0179210B-7245-4B21-98B2-A22F47129966}"/>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D7E78973-FA5E-4F2E-B5AF-C31EC8B7209F}"/>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F9B00044-D6F2-4CF9-AC93-1F3EBF36389E}"/>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F80305E0-0A56-4045-83AE-37BE42C48A4B}"/>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3FC6C5B-4E86-4861-B959-70B33E63B6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72566E3-9538-4172-B549-6298CFE0D7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DA1071-F880-4703-B500-0247BB064B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4795EE3-E777-41EA-8B89-60032B14D4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AE2F848-3AE7-49A3-AA6C-EE5D0CA9B9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88" name="楕円 187">
          <a:extLst>
            <a:ext uri="{FF2B5EF4-FFF2-40B4-BE49-F238E27FC236}">
              <a16:creationId xmlns:a16="http://schemas.microsoft.com/office/drawing/2014/main" id="{4015A8CC-B25A-4A63-B6F7-9554298CC5F4}"/>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88D083A-8DB8-4B84-BFC5-6AA7561B81F4}"/>
            </a:ext>
          </a:extLst>
        </xdr:cNvPr>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90" name="楕円 189">
          <a:extLst>
            <a:ext uri="{FF2B5EF4-FFF2-40B4-BE49-F238E27FC236}">
              <a16:creationId xmlns:a16="http://schemas.microsoft.com/office/drawing/2014/main" id="{443F4BF7-3FC2-46A2-A133-1B984A526E90}"/>
            </a:ext>
          </a:extLst>
        </xdr:cNvPr>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47625</xdr:rowOff>
    </xdr:to>
    <xdr:cxnSp macro="">
      <xdr:nvCxnSpPr>
        <xdr:cNvPr id="191" name="直線コネクタ 190">
          <a:extLst>
            <a:ext uri="{FF2B5EF4-FFF2-40B4-BE49-F238E27FC236}">
              <a16:creationId xmlns:a16="http://schemas.microsoft.com/office/drawing/2014/main" id="{6FFBF512-DEC1-4A73-812B-C827730214EB}"/>
            </a:ext>
          </a:extLst>
        </xdr:cNvPr>
        <xdr:cNvCxnSpPr/>
      </xdr:nvCxnSpPr>
      <xdr:spPr>
        <a:xfrm flipV="1">
          <a:off x="3797300" y="10117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92" name="楕円 191">
          <a:extLst>
            <a:ext uri="{FF2B5EF4-FFF2-40B4-BE49-F238E27FC236}">
              <a16:creationId xmlns:a16="http://schemas.microsoft.com/office/drawing/2014/main" id="{57D22042-348A-48CD-B121-4847002E624F}"/>
            </a:ext>
          </a:extLst>
        </xdr:cNvPr>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47625</xdr:rowOff>
    </xdr:to>
    <xdr:cxnSp macro="">
      <xdr:nvCxnSpPr>
        <xdr:cNvPr id="193" name="直線コネクタ 192">
          <a:extLst>
            <a:ext uri="{FF2B5EF4-FFF2-40B4-BE49-F238E27FC236}">
              <a16:creationId xmlns:a16="http://schemas.microsoft.com/office/drawing/2014/main" id="{93553915-3179-40AE-8D32-03D80961F894}"/>
            </a:ext>
          </a:extLst>
        </xdr:cNvPr>
        <xdr:cNvCxnSpPr/>
      </xdr:nvCxnSpPr>
      <xdr:spPr>
        <a:xfrm>
          <a:off x="2908300" y="10123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94" name="楕円 193">
          <a:extLst>
            <a:ext uri="{FF2B5EF4-FFF2-40B4-BE49-F238E27FC236}">
              <a16:creationId xmlns:a16="http://schemas.microsoft.com/office/drawing/2014/main" id="{3FB54A6C-FDF5-4101-80BF-F27D4AE3B172}"/>
            </a:ext>
          </a:extLst>
        </xdr:cNvPr>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163830</xdr:rowOff>
    </xdr:to>
    <xdr:cxnSp macro="">
      <xdr:nvCxnSpPr>
        <xdr:cNvPr id="195" name="直線コネクタ 194">
          <a:extLst>
            <a:ext uri="{FF2B5EF4-FFF2-40B4-BE49-F238E27FC236}">
              <a16:creationId xmlns:a16="http://schemas.microsoft.com/office/drawing/2014/main" id="{0F22A978-CC77-4DBF-98BA-BEC6DDD16B39}"/>
            </a:ext>
          </a:extLst>
        </xdr:cNvPr>
        <xdr:cNvCxnSpPr/>
      </xdr:nvCxnSpPr>
      <xdr:spPr>
        <a:xfrm flipV="1">
          <a:off x="2019300" y="101231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196" name="楕円 195">
          <a:extLst>
            <a:ext uri="{FF2B5EF4-FFF2-40B4-BE49-F238E27FC236}">
              <a16:creationId xmlns:a16="http://schemas.microsoft.com/office/drawing/2014/main" id="{263D0D6F-6F7E-45D4-9729-7EEF92D4A655}"/>
            </a:ext>
          </a:extLst>
        </xdr:cNvPr>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163830</xdr:rowOff>
    </xdr:to>
    <xdr:cxnSp macro="">
      <xdr:nvCxnSpPr>
        <xdr:cNvPr id="197" name="直線コネクタ 196">
          <a:extLst>
            <a:ext uri="{FF2B5EF4-FFF2-40B4-BE49-F238E27FC236}">
              <a16:creationId xmlns:a16="http://schemas.microsoft.com/office/drawing/2014/main" id="{CB4E2437-1029-4BD7-BCD2-1B9993F03495}"/>
            </a:ext>
          </a:extLst>
        </xdr:cNvPr>
        <xdr:cNvCxnSpPr/>
      </xdr:nvCxnSpPr>
      <xdr:spPr>
        <a:xfrm>
          <a:off x="1130300" y="1024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163847</xdr:rowOff>
    </xdr:from>
    <xdr:ext cx="405111" cy="259045"/>
    <xdr:sp macro="" textlink="">
      <xdr:nvSpPr>
        <xdr:cNvPr id="198" name="n_1aveValue【体育館・プール】&#10;有形固定資産減価償却率">
          <a:extLst>
            <a:ext uri="{FF2B5EF4-FFF2-40B4-BE49-F238E27FC236}">
              <a16:creationId xmlns:a16="http://schemas.microsoft.com/office/drawing/2014/main" id="{D0199F9A-8B24-405B-8D91-75009538DB02}"/>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3109A7FB-8613-4783-B5A6-5FF88BD79769}"/>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6C4BF2CA-2CFC-4FAE-B4EB-BC3974968457}"/>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0612B391-9C52-4810-930C-31F40AC6BBD0}"/>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2" name="n_1mainValue【体育館・プール】&#10;有形固定資産減価償却率">
          <a:extLst>
            <a:ext uri="{FF2B5EF4-FFF2-40B4-BE49-F238E27FC236}">
              <a16:creationId xmlns:a16="http://schemas.microsoft.com/office/drawing/2014/main" id="{60A460D7-A305-47AD-B9B8-35CB5A45D5DC}"/>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203" name="n_2mainValue【体育館・プール】&#10;有形固定資産減価償却率">
          <a:extLst>
            <a:ext uri="{FF2B5EF4-FFF2-40B4-BE49-F238E27FC236}">
              <a16:creationId xmlns:a16="http://schemas.microsoft.com/office/drawing/2014/main" id="{1FC6730E-4552-4E05-9CCF-D510C6F77551}"/>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59707</xdr:rowOff>
    </xdr:from>
    <xdr:ext cx="405111" cy="259045"/>
    <xdr:sp macro="" textlink="">
      <xdr:nvSpPr>
        <xdr:cNvPr id="204" name="n_3mainValue【体育館・プール】&#10;有形固定資産減価償却率">
          <a:extLst>
            <a:ext uri="{FF2B5EF4-FFF2-40B4-BE49-F238E27FC236}">
              <a16:creationId xmlns:a16="http://schemas.microsoft.com/office/drawing/2014/main" id="{C7846975-D77A-4C18-A251-27A7F357036D}"/>
            </a:ext>
          </a:extLst>
        </xdr:cNvPr>
        <xdr:cNvSpPr txBox="1"/>
      </xdr:nvSpPr>
      <xdr:spPr>
        <a:xfrm>
          <a:off x="1816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205" name="n_4mainValue【体育館・プール】&#10;有形固定資産減価償却率">
          <a:extLst>
            <a:ext uri="{FF2B5EF4-FFF2-40B4-BE49-F238E27FC236}">
              <a16:creationId xmlns:a16="http://schemas.microsoft.com/office/drawing/2014/main" id="{D6A476A4-5338-4532-A3D2-A9DB9B18EBAC}"/>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982915F-EA50-41EC-8C20-36A2D51407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6A8749D-F27F-43DA-9484-38D52157B9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1CB53D0-9371-4FD4-8320-63DC6DF119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C9FAFC2-1F20-48D3-8839-B56C7E4DE6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F0CC7BB-C872-45F2-A69D-515D723719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CF09BF1-CCA4-467F-9BCB-13DA80E6B9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FE534C2-64FF-42C5-8B9D-5B7395653F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414A55C-B8A6-4FFF-B6CE-DF152A2551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21A1B44-0E04-4043-93FD-E30387A0F8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96B3FB5-D09B-44A4-B212-FCA1F145C4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DAF03EB-0D26-4391-8271-21077E128E9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A1E5043A-AF40-4C82-8847-C2ACEEB7313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2264E63-FB86-4F58-98AD-A86EA2B90FC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11B1685B-8141-4B63-8606-84EF154FEB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6B453AF7-16B7-4553-B544-43390FD356B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2C197359-5469-478B-BB63-4E5E633BEF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0626FED-788C-4C62-BB58-57927A12381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F3C8AD35-E8D7-4ECC-959E-28F6EB7DD5E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E41248B-CE28-42F1-B3FB-5E84C5AA18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F7C05F1B-7B53-456B-B7DA-8F23439A81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873AB47-5BD7-43DC-B6BB-28D5C66956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EC0B624-C2A7-427C-B526-87D497FA0D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C14512FD-1C24-44CC-A690-D25ACB785E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B0267E95-4955-4EC8-988C-E868FD30D863}"/>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EC18425C-B1D0-4DD4-A962-4138D437F3CE}"/>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AF0F57F0-F40D-4692-9589-843881578CA8}"/>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49240DEE-7268-4AC4-A120-72B02DA52873}"/>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D9CAAF88-4017-4E4C-A782-9904CB7B577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56252743-A83E-4733-B3FE-15B71D745CA4}"/>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99DF64E0-969F-4FBA-9E40-F6F16D9C99A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425E854C-201A-491C-BA91-FF2FAED498D1}"/>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A0BCA659-DF3D-41D2-9A6E-30BBB9BF89DA}"/>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E3ABECE3-587A-47E4-B66D-3EDAD1631933}"/>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819B40C3-56A0-473E-A196-623511F41C69}"/>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D433EFC-C559-42C0-94CB-ABC10E134B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8FCE3DB-1F55-4D2D-8EF1-974D357DE3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C3898E-69AA-4359-A256-3BF811794D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386149B-B8D2-4875-981C-25BBC17C8A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585C2E9-E853-439E-851B-A8DD164E13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5" name="楕円 244">
          <a:extLst>
            <a:ext uri="{FF2B5EF4-FFF2-40B4-BE49-F238E27FC236}">
              <a16:creationId xmlns:a16="http://schemas.microsoft.com/office/drawing/2014/main" id="{6189DC88-23E8-4D63-B74D-90E111E0CBF9}"/>
            </a:ext>
          </a:extLst>
        </xdr:cNvPr>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6" name="【体育館・プール】&#10;一人当たり面積該当値テキスト">
          <a:extLst>
            <a:ext uri="{FF2B5EF4-FFF2-40B4-BE49-F238E27FC236}">
              <a16:creationId xmlns:a16="http://schemas.microsoft.com/office/drawing/2014/main" id="{20423552-8DD7-4141-98CE-DBFCF47FF529}"/>
            </a:ext>
          </a:extLst>
        </xdr:cNvPr>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7" name="楕円 246">
          <a:extLst>
            <a:ext uri="{FF2B5EF4-FFF2-40B4-BE49-F238E27FC236}">
              <a16:creationId xmlns:a16="http://schemas.microsoft.com/office/drawing/2014/main" id="{3DE74913-D83E-4184-848E-79D6140DF502}"/>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48" name="直線コネクタ 247">
          <a:extLst>
            <a:ext uri="{FF2B5EF4-FFF2-40B4-BE49-F238E27FC236}">
              <a16:creationId xmlns:a16="http://schemas.microsoft.com/office/drawing/2014/main" id="{F9891566-91C9-40F0-891F-28B7F6B445D6}"/>
            </a:ext>
          </a:extLst>
        </xdr:cNvPr>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49" name="楕円 248">
          <a:extLst>
            <a:ext uri="{FF2B5EF4-FFF2-40B4-BE49-F238E27FC236}">
              <a16:creationId xmlns:a16="http://schemas.microsoft.com/office/drawing/2014/main" id="{D436C60A-E5C1-46C4-88BC-0B31256313F7}"/>
            </a:ext>
          </a:extLst>
        </xdr:cNvPr>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125730</xdr:rowOff>
    </xdr:to>
    <xdr:cxnSp macro="">
      <xdr:nvCxnSpPr>
        <xdr:cNvPr id="250" name="直線コネクタ 249">
          <a:extLst>
            <a:ext uri="{FF2B5EF4-FFF2-40B4-BE49-F238E27FC236}">
              <a16:creationId xmlns:a16="http://schemas.microsoft.com/office/drawing/2014/main" id="{EF3FB8D0-2D65-479A-BAC5-C32F2F65F773}"/>
            </a:ext>
          </a:extLst>
        </xdr:cNvPr>
        <xdr:cNvCxnSpPr/>
      </xdr:nvCxnSpPr>
      <xdr:spPr>
        <a:xfrm>
          <a:off x="8750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51" name="楕円 250">
          <a:extLst>
            <a:ext uri="{FF2B5EF4-FFF2-40B4-BE49-F238E27FC236}">
              <a16:creationId xmlns:a16="http://schemas.microsoft.com/office/drawing/2014/main" id="{4BF9888E-AE4C-4A49-ACF8-A432FE55571D}"/>
            </a:ext>
          </a:extLst>
        </xdr:cNvPr>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125730</xdr:rowOff>
    </xdr:to>
    <xdr:cxnSp macro="">
      <xdr:nvCxnSpPr>
        <xdr:cNvPr id="252" name="直線コネクタ 251">
          <a:extLst>
            <a:ext uri="{FF2B5EF4-FFF2-40B4-BE49-F238E27FC236}">
              <a16:creationId xmlns:a16="http://schemas.microsoft.com/office/drawing/2014/main" id="{1D85A67F-F1D8-4FBD-9E01-30DB76486104}"/>
            </a:ext>
          </a:extLst>
        </xdr:cNvPr>
        <xdr:cNvCxnSpPr/>
      </xdr:nvCxnSpPr>
      <xdr:spPr>
        <a:xfrm>
          <a:off x="7861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5080</xdr:rowOff>
    </xdr:to>
    <xdr:sp macro="" textlink="">
      <xdr:nvSpPr>
        <xdr:cNvPr id="253" name="楕円 252">
          <a:extLst>
            <a:ext uri="{FF2B5EF4-FFF2-40B4-BE49-F238E27FC236}">
              <a16:creationId xmlns:a16="http://schemas.microsoft.com/office/drawing/2014/main" id="{20D79771-06BE-46F3-98DF-79DD57CDB526}"/>
            </a:ext>
          </a:extLst>
        </xdr:cNvPr>
        <xdr:cNvSpPr/>
      </xdr:nvSpPr>
      <xdr:spPr>
        <a:xfrm>
          <a:off x="692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125730</xdr:rowOff>
    </xdr:from>
    <xdr:to>
      <xdr:col>41</xdr:col>
      <xdr:colOff>50800</xdr:colOff>
      <xdr:row>62</xdr:row>
      <xdr:rowOff>125730</xdr:rowOff>
    </xdr:to>
    <xdr:cxnSp macro="">
      <xdr:nvCxnSpPr>
        <xdr:cNvPr id="254" name="直線コネクタ 253">
          <a:extLst>
            <a:ext uri="{FF2B5EF4-FFF2-40B4-BE49-F238E27FC236}">
              <a16:creationId xmlns:a16="http://schemas.microsoft.com/office/drawing/2014/main" id="{452CC163-4DB8-4A2E-80BC-E708E3D20078}"/>
            </a:ext>
          </a:extLst>
        </xdr:cNvPr>
        <xdr:cNvCxnSpPr/>
      </xdr:nvCxnSpPr>
      <xdr:spPr>
        <a:xfrm>
          <a:off x="6972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01BBF5A6-39E5-448F-9E34-2A42871540EF}"/>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6EFB8608-612A-4098-B44C-9DD469942A6D}"/>
            </a:ext>
          </a:extLst>
        </xdr:cNvPr>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CEB74EC6-9B28-4DBB-A2ED-C5F1ACDC169E}"/>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644AA2A6-87C7-4373-A85E-00C67A0C7135}"/>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59" name="n_1mainValue【体育館・プール】&#10;一人当たり面積">
          <a:extLst>
            <a:ext uri="{FF2B5EF4-FFF2-40B4-BE49-F238E27FC236}">
              <a16:creationId xmlns:a16="http://schemas.microsoft.com/office/drawing/2014/main" id="{99CC34E5-CBC6-4ECF-96C7-1D23F236EDF4}"/>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60" name="n_2mainValue【体育館・プール】&#10;一人当たり面積">
          <a:extLst>
            <a:ext uri="{FF2B5EF4-FFF2-40B4-BE49-F238E27FC236}">
              <a16:creationId xmlns:a16="http://schemas.microsoft.com/office/drawing/2014/main" id="{0DE61FA9-39DE-48A0-B6B5-69331EE06A76}"/>
            </a:ext>
          </a:extLst>
        </xdr:cNvPr>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61" name="n_3mainValue【体育館・プール】&#10;一人当たり面積">
          <a:extLst>
            <a:ext uri="{FF2B5EF4-FFF2-40B4-BE49-F238E27FC236}">
              <a16:creationId xmlns:a16="http://schemas.microsoft.com/office/drawing/2014/main" id="{F0A57457-F0FE-496E-A9B6-7D6A0423BD08}"/>
            </a:ext>
          </a:extLst>
        </xdr:cNvPr>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167657</xdr:rowOff>
    </xdr:from>
    <xdr:ext cx="469744" cy="259045"/>
    <xdr:sp macro="" textlink="">
      <xdr:nvSpPr>
        <xdr:cNvPr id="262" name="n_4mainValue【体育館・プール】&#10;一人当たり面積">
          <a:extLst>
            <a:ext uri="{FF2B5EF4-FFF2-40B4-BE49-F238E27FC236}">
              <a16:creationId xmlns:a16="http://schemas.microsoft.com/office/drawing/2014/main" id="{86CDA9B6-A8AA-4E52-9AA2-1C6788E5EC26}"/>
            </a:ext>
          </a:extLst>
        </xdr:cNvPr>
        <xdr:cNvSpPr txBox="1"/>
      </xdr:nvSpPr>
      <xdr:spPr>
        <a:xfrm>
          <a:off x="6737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6D77CEE-2DAD-4565-B39A-FA4D9D552A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A8DEB36-D375-4EEE-A714-D4C1BF3AD5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D4C30A1-0D18-43B3-9100-D13C8A66E2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1BB3D25-899A-4D9B-911B-172584690F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7FD6DD1-1142-4FEE-A79A-84B4CE105A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88302B7-BB78-4140-BCCC-A222A96075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D465E6D-9EC9-400F-B9B2-75FC50B6AB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CC4E885-60ED-4B79-B15F-0F0211CCD14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14C7644-EDD3-4AAA-8555-CF1D3BEE73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214A007-75F2-4B64-985C-CFF19914D9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BBDFADD-A43A-4E36-A828-16353D0291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734D236-E64F-4048-B64A-6763390F3C3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1280E42-F975-4F5E-839E-43B9047F815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CA20DC3-820F-498D-B498-9A60422A1CE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A280A00-1A40-4588-A055-1E1765DCAB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D6628BDE-FB07-4B59-BFB6-2DF993EB0A6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90C7CF5-5CA0-4F76-9DED-EF822BF655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BB9C7E8-D34A-474F-A1CA-6173EA048C1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0F54CC8-CF56-43BD-81C2-CF1EDCD71CF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4A4224F-590E-4FE4-BF84-33CB8B6C8A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BB9F9D2-A809-46F8-BB83-49136C18F7F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C5DBA83-94CA-4AEF-B32C-29AE28A4AD1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7D429C8-E906-4065-BDBE-210F1D2B7D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EF20FA1-BB5E-49AD-9DE3-C8408C98EF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49546A1D-74EF-42BB-8D77-B42C8B5BE1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13882850-1E08-414D-A5F6-A39AD600441E}"/>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D34C6EC1-B2C0-4BC4-805B-CF29ABE0D072}"/>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6E5ABAAD-F80F-4E82-A168-E7E54F8D6F2F}"/>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3BCF8392-FD91-4AB4-8A26-84FACA687A21}"/>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58120623-D5DE-453A-9374-D0288B183116}"/>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CB62D6A8-6535-493F-8F3C-7D30939FDB9C}"/>
            </a:ext>
          </a:extLst>
        </xdr:cNvPr>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834426A0-BFB9-4F09-911B-844FBDC3CD8B}"/>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86FCE063-F618-4836-8CD6-DF1DEB1783B1}"/>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3A8CA41E-EDD7-466E-91B0-C82680B6B4A4}"/>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8490852E-ABF3-480A-AE28-70191908A14B}"/>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2B442B1E-EBE3-488B-BCC0-CF7AE3A38225}"/>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5863430-AA81-4E9C-B951-A4B375C25A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49B184-E970-4E14-84EF-2BC6B26047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BF82E9-35FF-45E2-A3E3-5B9A8744E75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247FFB-6394-4E28-8613-103A7F29CE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380BA70-CB21-47CD-82AC-63C7E6FA9D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16692</xdr:rowOff>
    </xdr:from>
    <xdr:to>
      <xdr:col>24</xdr:col>
      <xdr:colOff>114300</xdr:colOff>
      <xdr:row>82</xdr:row>
      <xdr:rowOff>118292</xdr:rowOff>
    </xdr:to>
    <xdr:sp macro="" textlink="">
      <xdr:nvSpPr>
        <xdr:cNvPr id="304" name="楕円 303">
          <a:extLst>
            <a:ext uri="{FF2B5EF4-FFF2-40B4-BE49-F238E27FC236}">
              <a16:creationId xmlns:a16="http://schemas.microsoft.com/office/drawing/2014/main" id="{0DF17571-5E7A-47A9-A59F-F71A82EAF11E}"/>
            </a:ext>
          </a:extLst>
        </xdr:cNvPr>
        <xdr:cNvSpPr/>
      </xdr:nvSpPr>
      <xdr:spPr>
        <a:xfrm>
          <a:off x="4584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39569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3E63D755-F936-41AE-9E64-92ADEB85AE15}"/>
            </a:ext>
          </a:extLst>
        </xdr:cNvPr>
        <xdr:cNvSpPr txBox="1"/>
      </xdr:nvSpPr>
      <xdr:spPr>
        <a:xfrm>
          <a:off x="4673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306" name="楕円 305">
          <a:extLst>
            <a:ext uri="{FF2B5EF4-FFF2-40B4-BE49-F238E27FC236}">
              <a16:creationId xmlns:a16="http://schemas.microsoft.com/office/drawing/2014/main" id="{2FB7EB53-5174-412C-91E5-3351968231E3}"/>
            </a:ext>
          </a:extLst>
        </xdr:cNvPr>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67492</xdr:rowOff>
    </xdr:to>
    <xdr:cxnSp macro="">
      <xdr:nvCxnSpPr>
        <xdr:cNvPr id="307" name="直線コネクタ 306">
          <a:extLst>
            <a:ext uri="{FF2B5EF4-FFF2-40B4-BE49-F238E27FC236}">
              <a16:creationId xmlns:a16="http://schemas.microsoft.com/office/drawing/2014/main" id="{1C5D892E-25CE-4C7A-99CA-C0D8FD398ED6}"/>
            </a:ext>
          </a:extLst>
        </xdr:cNvPr>
        <xdr:cNvCxnSpPr/>
      </xdr:nvCxnSpPr>
      <xdr:spPr>
        <a:xfrm>
          <a:off x="3797300" y="140888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117929</xdr:rowOff>
    </xdr:from>
    <xdr:to>
      <xdr:col>15</xdr:col>
      <xdr:colOff>101600</xdr:colOff>
      <xdr:row>82</xdr:row>
      <xdr:rowOff>48079</xdr:rowOff>
    </xdr:to>
    <xdr:sp macro="" textlink="">
      <xdr:nvSpPr>
        <xdr:cNvPr id="308" name="楕円 307">
          <a:extLst>
            <a:ext uri="{FF2B5EF4-FFF2-40B4-BE49-F238E27FC236}">
              <a16:creationId xmlns:a16="http://schemas.microsoft.com/office/drawing/2014/main" id="{C47ABDF9-12D5-475E-B53B-845ED9539756}"/>
            </a:ext>
          </a:extLst>
        </xdr:cNvPr>
        <xdr:cNvSpPr/>
      </xdr:nvSpPr>
      <xdr:spPr>
        <a:xfrm>
          <a:off x="2857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29936</xdr:rowOff>
    </xdr:to>
    <xdr:cxnSp macro="">
      <xdr:nvCxnSpPr>
        <xdr:cNvPr id="309" name="直線コネクタ 308">
          <a:extLst>
            <a:ext uri="{FF2B5EF4-FFF2-40B4-BE49-F238E27FC236}">
              <a16:creationId xmlns:a16="http://schemas.microsoft.com/office/drawing/2014/main" id="{1840FE7C-2843-4FFD-977D-1C14240C4B8E}"/>
            </a:ext>
          </a:extLst>
        </xdr:cNvPr>
        <xdr:cNvCxnSpPr/>
      </xdr:nvCxnSpPr>
      <xdr:spPr>
        <a:xfrm>
          <a:off x="2908300" y="140561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86905</xdr:rowOff>
    </xdr:from>
    <xdr:to>
      <xdr:col>10</xdr:col>
      <xdr:colOff>165100</xdr:colOff>
      <xdr:row>82</xdr:row>
      <xdr:rowOff>17055</xdr:rowOff>
    </xdr:to>
    <xdr:sp macro="" textlink="">
      <xdr:nvSpPr>
        <xdr:cNvPr id="310" name="楕円 309">
          <a:extLst>
            <a:ext uri="{FF2B5EF4-FFF2-40B4-BE49-F238E27FC236}">
              <a16:creationId xmlns:a16="http://schemas.microsoft.com/office/drawing/2014/main" id="{EC16C950-BBA3-4E96-8665-405F43714A5C}"/>
            </a:ext>
          </a:extLst>
        </xdr:cNvPr>
        <xdr:cNvSpPr/>
      </xdr:nvSpPr>
      <xdr:spPr>
        <a:xfrm>
          <a:off x="1968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81</xdr:row>
      <xdr:rowOff>168729</xdr:rowOff>
    </xdr:to>
    <xdr:cxnSp macro="">
      <xdr:nvCxnSpPr>
        <xdr:cNvPr id="311" name="直線コネクタ 310">
          <a:extLst>
            <a:ext uri="{FF2B5EF4-FFF2-40B4-BE49-F238E27FC236}">
              <a16:creationId xmlns:a16="http://schemas.microsoft.com/office/drawing/2014/main" id="{C29F4D7C-F7A1-4187-A3F8-8E6B4D409927}"/>
            </a:ext>
          </a:extLst>
        </xdr:cNvPr>
        <xdr:cNvCxnSpPr/>
      </xdr:nvCxnSpPr>
      <xdr:spPr>
        <a:xfrm>
          <a:off x="2019300" y="140251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50981</xdr:rowOff>
    </xdr:from>
    <xdr:to>
      <xdr:col>6</xdr:col>
      <xdr:colOff>38100</xdr:colOff>
      <xdr:row>81</xdr:row>
      <xdr:rowOff>152581</xdr:rowOff>
    </xdr:to>
    <xdr:sp macro="" textlink="">
      <xdr:nvSpPr>
        <xdr:cNvPr id="312" name="楕円 311">
          <a:extLst>
            <a:ext uri="{FF2B5EF4-FFF2-40B4-BE49-F238E27FC236}">
              <a16:creationId xmlns:a16="http://schemas.microsoft.com/office/drawing/2014/main" id="{BB46973B-125C-4373-83B0-E8F77EAC3BC4}"/>
            </a:ext>
          </a:extLst>
        </xdr:cNvPr>
        <xdr:cNvSpPr/>
      </xdr:nvSpPr>
      <xdr:spPr>
        <a:xfrm>
          <a:off x="1079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101781</xdr:rowOff>
    </xdr:from>
    <xdr:to>
      <xdr:col>10</xdr:col>
      <xdr:colOff>114300</xdr:colOff>
      <xdr:row>81</xdr:row>
      <xdr:rowOff>137705</xdr:rowOff>
    </xdr:to>
    <xdr:cxnSp macro="">
      <xdr:nvCxnSpPr>
        <xdr:cNvPr id="313" name="直線コネクタ 312">
          <a:extLst>
            <a:ext uri="{FF2B5EF4-FFF2-40B4-BE49-F238E27FC236}">
              <a16:creationId xmlns:a16="http://schemas.microsoft.com/office/drawing/2014/main" id="{9670684E-B6CC-48C4-A6B9-52C2FB8B7C66}"/>
            </a:ext>
          </a:extLst>
        </xdr:cNvPr>
        <xdr:cNvCxnSpPr/>
      </xdr:nvCxnSpPr>
      <xdr:spPr>
        <a:xfrm>
          <a:off x="1130300" y="139892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3C06DDE6-F42C-4A8A-9056-AC214FD0A317}"/>
            </a:ext>
          </a:extLst>
        </xdr:cNvPr>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a:extLst>
            <a:ext uri="{FF2B5EF4-FFF2-40B4-BE49-F238E27FC236}">
              <a16:creationId xmlns:a16="http://schemas.microsoft.com/office/drawing/2014/main" id="{DCCE0091-056F-4F15-9875-76976846D7A8}"/>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a:extLst>
            <a:ext uri="{FF2B5EF4-FFF2-40B4-BE49-F238E27FC236}">
              <a16:creationId xmlns:a16="http://schemas.microsoft.com/office/drawing/2014/main" id="{4F44F7EB-763C-4E56-84B0-4C6EB4593C9F}"/>
            </a:ext>
          </a:extLst>
        </xdr:cNvPr>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a:extLst>
            <a:ext uri="{FF2B5EF4-FFF2-40B4-BE49-F238E27FC236}">
              <a16:creationId xmlns:a16="http://schemas.microsoft.com/office/drawing/2014/main" id="{7AB695FC-6BA2-4D20-86C8-A41947DE538C}"/>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97263</xdr:rowOff>
    </xdr:from>
    <xdr:ext cx="405111" cy="259045"/>
    <xdr:sp macro="" textlink="">
      <xdr:nvSpPr>
        <xdr:cNvPr id="318" name="n_1mainValue【福祉施設】&#10;有形固定資産減価償却率">
          <a:extLst>
            <a:ext uri="{FF2B5EF4-FFF2-40B4-BE49-F238E27FC236}">
              <a16:creationId xmlns:a16="http://schemas.microsoft.com/office/drawing/2014/main" id="{5C9D668A-35B5-4F78-99FB-8D5438E82465}"/>
            </a:ext>
          </a:extLst>
        </xdr:cNvPr>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64606</xdr:rowOff>
    </xdr:from>
    <xdr:ext cx="405111" cy="259045"/>
    <xdr:sp macro="" textlink="">
      <xdr:nvSpPr>
        <xdr:cNvPr id="319" name="n_2mainValue【福祉施設】&#10;有形固定資産減価償却率">
          <a:extLst>
            <a:ext uri="{FF2B5EF4-FFF2-40B4-BE49-F238E27FC236}">
              <a16:creationId xmlns:a16="http://schemas.microsoft.com/office/drawing/2014/main" id="{C43DC848-6726-4E89-B458-61FA682E6CD0}"/>
            </a:ext>
          </a:extLst>
        </xdr:cNvPr>
        <xdr:cNvSpPr txBox="1"/>
      </xdr:nvSpPr>
      <xdr:spPr>
        <a:xfrm>
          <a:off x="2705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33582</xdr:rowOff>
    </xdr:from>
    <xdr:ext cx="405111" cy="259045"/>
    <xdr:sp macro="" textlink="">
      <xdr:nvSpPr>
        <xdr:cNvPr id="320" name="n_3mainValue【福祉施設】&#10;有形固定資産減価償却率">
          <a:extLst>
            <a:ext uri="{FF2B5EF4-FFF2-40B4-BE49-F238E27FC236}">
              <a16:creationId xmlns:a16="http://schemas.microsoft.com/office/drawing/2014/main" id="{3CFA2AF4-41D8-48CE-A6A2-66CC45044F42}"/>
            </a:ext>
          </a:extLst>
        </xdr:cNvPr>
        <xdr:cNvSpPr txBox="1"/>
      </xdr:nvSpPr>
      <xdr:spPr>
        <a:xfrm>
          <a:off x="1816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169108</xdr:rowOff>
    </xdr:from>
    <xdr:ext cx="405111" cy="259045"/>
    <xdr:sp macro="" textlink="">
      <xdr:nvSpPr>
        <xdr:cNvPr id="321" name="n_4mainValue【福祉施設】&#10;有形固定資産減価償却率">
          <a:extLst>
            <a:ext uri="{FF2B5EF4-FFF2-40B4-BE49-F238E27FC236}">
              <a16:creationId xmlns:a16="http://schemas.microsoft.com/office/drawing/2014/main" id="{4FE3DDA2-BCAD-41FE-97DF-684244E3DCF8}"/>
            </a:ext>
          </a:extLst>
        </xdr:cNvPr>
        <xdr:cNvSpPr txBox="1"/>
      </xdr:nvSpPr>
      <xdr:spPr>
        <a:xfrm>
          <a:off x="927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63D7404-DE53-4465-86B3-ED05654CAF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048C020-9F88-4B47-8128-E3DC55D3A3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AC20BAC-B8D1-4F8F-B786-A60456C21B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98E6692-3341-42EA-8AB0-7E73C71EED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79D20BC-3D89-487D-A6A0-D9F520F7F5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84DCDD3-AB0C-44E8-978E-7766998383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57BEFE2-5AAA-4F69-857B-E422D8B828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1C10F47-1520-498E-9741-D89B1BF7B1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CFFF251-D515-47DF-8152-F42CB8F55D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1B07D4A-CF82-402E-B7DD-E6A279C5CD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2005EB4-FBBA-441F-9518-B9600B5F77A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C2EB21C-EEC6-4945-93D3-0BEB680D95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4054C74-C0C0-491B-BAD3-2FCF2F3320C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B333604-DCD4-4C92-9A7B-4FF9B3CD114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38CBA8A-D895-458C-BF79-B8BAAB4F18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B5669CA-07E4-4E80-B8B4-6DC90B98CE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595F865B-7440-4F1F-A1B4-CEC141B7C07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AB2A00BC-D504-4769-8354-1FFBC2D0424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F04053B-B5E8-4905-937C-C1803C8C9A9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8F1FD8B-65D1-41A9-AC11-DB68AE2917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35EB9B4-3F64-43A8-B13E-A5C153A182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A998B93-208D-412D-B2E6-80BF86F018D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D83EC33-C392-4A96-84F0-B403D5E21E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9F8816B3-CAFD-49BD-923E-D5499B372930}"/>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5411A79A-3300-4B15-AA22-F032A9E49819}"/>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0C23A878-2444-44D0-84F3-4D38B007B07A}"/>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438B8558-5331-4071-AA8C-7C5EA53FA5CE}"/>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36D19C14-FC0F-4643-BC6C-94C1EE514B96}"/>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15A99FA8-7831-43F5-B29C-F7B1104E20BD}"/>
            </a:ext>
          </a:extLst>
        </xdr:cNvPr>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AD149757-CDBC-4A39-B8F3-A48861C7672B}"/>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FBA62A53-EA0E-4128-9B14-3381B209EDE3}"/>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EF094B0C-01BB-46FD-A0C7-ACDB2A1650AA}"/>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93A27452-25C7-4585-BB7C-A5E0858571C8}"/>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39A3B157-8925-4E4D-9671-9C27ECE45FB3}"/>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F94378C-E550-4059-BF67-6D7BC9A4FB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01C197A-E6B7-47E0-B597-2268F148EF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12E079-64B4-4979-A9A8-D2E5E30284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763A9D2-89CF-4695-8781-D111A7D6B5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CB14FD5-1D29-489C-A9B4-85326B4A74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61" name="楕円 360">
          <a:extLst>
            <a:ext uri="{FF2B5EF4-FFF2-40B4-BE49-F238E27FC236}">
              <a16:creationId xmlns:a16="http://schemas.microsoft.com/office/drawing/2014/main" id="{AB651042-0165-4264-9DDB-7E10AC5FCF81}"/>
            </a:ext>
          </a:extLst>
        </xdr:cNvPr>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62" name="【福祉施設】&#10;一人当たり面積該当値テキスト">
          <a:extLst>
            <a:ext uri="{FF2B5EF4-FFF2-40B4-BE49-F238E27FC236}">
              <a16:creationId xmlns:a16="http://schemas.microsoft.com/office/drawing/2014/main" id="{A14CCF10-1735-4BEF-9362-A5B5A593E7AA}"/>
            </a:ext>
          </a:extLst>
        </xdr:cNvPr>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63" name="楕円 362">
          <a:extLst>
            <a:ext uri="{FF2B5EF4-FFF2-40B4-BE49-F238E27FC236}">
              <a16:creationId xmlns:a16="http://schemas.microsoft.com/office/drawing/2014/main" id="{68722F69-9EAD-4F52-A9EE-F818238581EA}"/>
            </a:ext>
          </a:extLst>
        </xdr:cNvPr>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64" name="直線コネクタ 363">
          <a:extLst>
            <a:ext uri="{FF2B5EF4-FFF2-40B4-BE49-F238E27FC236}">
              <a16:creationId xmlns:a16="http://schemas.microsoft.com/office/drawing/2014/main" id="{8DB1A717-F7CA-489D-84B2-E34D016E1F55}"/>
            </a:ext>
          </a:extLst>
        </xdr:cNvPr>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65" name="楕円 364">
          <a:extLst>
            <a:ext uri="{FF2B5EF4-FFF2-40B4-BE49-F238E27FC236}">
              <a16:creationId xmlns:a16="http://schemas.microsoft.com/office/drawing/2014/main" id="{80D9B8BC-86F6-471B-96E3-72695203AD25}"/>
            </a:ext>
          </a:extLst>
        </xdr:cNvPr>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66" name="直線コネクタ 365">
          <a:extLst>
            <a:ext uri="{FF2B5EF4-FFF2-40B4-BE49-F238E27FC236}">
              <a16:creationId xmlns:a16="http://schemas.microsoft.com/office/drawing/2014/main" id="{D6208470-08A8-4293-BCB6-0A5476EB3D17}"/>
            </a:ext>
          </a:extLst>
        </xdr:cNvPr>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67" name="楕円 366">
          <a:extLst>
            <a:ext uri="{FF2B5EF4-FFF2-40B4-BE49-F238E27FC236}">
              <a16:creationId xmlns:a16="http://schemas.microsoft.com/office/drawing/2014/main" id="{C2E18DA9-84B5-48D8-872E-4105DDF0765E}"/>
            </a:ext>
          </a:extLst>
        </xdr:cNvPr>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139700</xdr:rowOff>
    </xdr:to>
    <xdr:cxnSp macro="">
      <xdr:nvCxnSpPr>
        <xdr:cNvPr id="368" name="直線コネクタ 367">
          <a:extLst>
            <a:ext uri="{FF2B5EF4-FFF2-40B4-BE49-F238E27FC236}">
              <a16:creationId xmlns:a16="http://schemas.microsoft.com/office/drawing/2014/main" id="{2762AC0D-411E-4E80-99B9-9BA6A0A35DA1}"/>
            </a:ext>
          </a:extLst>
        </xdr:cNvPr>
        <xdr:cNvCxnSpPr/>
      </xdr:nvCxnSpPr>
      <xdr:spPr>
        <a:xfrm>
          <a:off x="7861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88900</xdr:rowOff>
    </xdr:from>
    <xdr:to>
      <xdr:col>36</xdr:col>
      <xdr:colOff>165100</xdr:colOff>
      <xdr:row>85</xdr:row>
      <xdr:rowOff>19050</xdr:rowOff>
    </xdr:to>
    <xdr:sp macro="" textlink="">
      <xdr:nvSpPr>
        <xdr:cNvPr id="369" name="楕円 368">
          <a:extLst>
            <a:ext uri="{FF2B5EF4-FFF2-40B4-BE49-F238E27FC236}">
              <a16:creationId xmlns:a16="http://schemas.microsoft.com/office/drawing/2014/main" id="{5E152683-2A3E-4EE4-89D7-CD88169DE0C9}"/>
            </a:ext>
          </a:extLst>
        </xdr:cNvPr>
        <xdr:cNvSpPr/>
      </xdr:nvSpPr>
      <xdr:spPr>
        <a:xfrm>
          <a:off x="6921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139700</xdr:rowOff>
    </xdr:from>
    <xdr:to>
      <xdr:col>41</xdr:col>
      <xdr:colOff>50800</xdr:colOff>
      <xdr:row>84</xdr:row>
      <xdr:rowOff>139700</xdr:rowOff>
    </xdr:to>
    <xdr:cxnSp macro="">
      <xdr:nvCxnSpPr>
        <xdr:cNvPr id="370" name="直線コネクタ 369">
          <a:extLst>
            <a:ext uri="{FF2B5EF4-FFF2-40B4-BE49-F238E27FC236}">
              <a16:creationId xmlns:a16="http://schemas.microsoft.com/office/drawing/2014/main" id="{81C94A0E-5F28-4E3B-B604-4676DA4AEA8A}"/>
            </a:ext>
          </a:extLst>
        </xdr:cNvPr>
        <xdr:cNvCxnSpPr/>
      </xdr:nvCxnSpPr>
      <xdr:spPr>
        <a:xfrm>
          <a:off x="6972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0A54CAD7-1433-42E1-A881-5B6D6B93AA92}"/>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783EB2B-3761-4A7A-9B2C-609142D17573}"/>
            </a:ext>
          </a:extLst>
        </xdr:cNvPr>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52269B6F-CC6A-4EBD-B6B3-E0B7192358C6}"/>
            </a:ext>
          </a:extLst>
        </xdr:cNvPr>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a:extLst>
            <a:ext uri="{FF2B5EF4-FFF2-40B4-BE49-F238E27FC236}">
              <a16:creationId xmlns:a16="http://schemas.microsoft.com/office/drawing/2014/main" id="{5F96D25E-DCFC-4C7C-B239-E9D3BA6AC960}"/>
            </a:ext>
          </a:extLst>
        </xdr:cNvPr>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75" name="n_1mainValue【福祉施設】&#10;一人当たり面積">
          <a:extLst>
            <a:ext uri="{FF2B5EF4-FFF2-40B4-BE49-F238E27FC236}">
              <a16:creationId xmlns:a16="http://schemas.microsoft.com/office/drawing/2014/main" id="{4B6F6436-EFCB-4FDA-BB05-0B08329C5092}"/>
            </a:ext>
          </a:extLst>
        </xdr:cNvPr>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76" name="n_2mainValue【福祉施設】&#10;一人当たり面積">
          <a:extLst>
            <a:ext uri="{FF2B5EF4-FFF2-40B4-BE49-F238E27FC236}">
              <a16:creationId xmlns:a16="http://schemas.microsoft.com/office/drawing/2014/main" id="{8DA93CF3-1868-46CA-9CE9-552D57551911}"/>
            </a:ext>
          </a:extLst>
        </xdr:cNvPr>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77" name="n_3mainValue【福祉施設】&#10;一人当たり面積">
          <a:extLst>
            <a:ext uri="{FF2B5EF4-FFF2-40B4-BE49-F238E27FC236}">
              <a16:creationId xmlns:a16="http://schemas.microsoft.com/office/drawing/2014/main" id="{D55FA73D-BA88-4F5B-8D7D-5B24CF1022F6}"/>
            </a:ext>
          </a:extLst>
        </xdr:cNvPr>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10177</xdr:rowOff>
    </xdr:from>
    <xdr:ext cx="469744" cy="259045"/>
    <xdr:sp macro="" textlink="">
      <xdr:nvSpPr>
        <xdr:cNvPr id="378" name="n_4mainValue【福祉施設】&#10;一人当たり面積">
          <a:extLst>
            <a:ext uri="{FF2B5EF4-FFF2-40B4-BE49-F238E27FC236}">
              <a16:creationId xmlns:a16="http://schemas.microsoft.com/office/drawing/2014/main" id="{BDC30059-749D-41AD-AC82-491D50E2BD8C}"/>
            </a:ext>
          </a:extLst>
        </xdr:cNvPr>
        <xdr:cNvSpPr txBox="1"/>
      </xdr:nvSpPr>
      <xdr:spPr>
        <a:xfrm>
          <a:off x="6737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0534CD2-52B3-471D-AFFF-D16D38D068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4AD386F-385F-46EC-AFB1-62E69AE418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D352D13-B10F-4362-B61F-DC5912F837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A4A4B50-205C-4553-8F88-18D400FB45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80BE81F-CDCC-409E-9240-F5A3AD681C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CEA24D4-0F60-4C8B-A94B-67184A549E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1A44449-1FFB-4B34-B9C6-A1C2565BBD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7465CF4-3B90-4420-8AB1-8EE768B512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505F0E0-9FBB-4119-B0D8-F6C4083678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210279B-13A5-4A2D-AAA5-3C96FC7B9AC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B90A793-77B7-4960-8246-A94816D4573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55A7BCB-F78B-43FE-974A-E03789B93C0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E93E02F3-7FDE-4CF4-B12D-83B8418C0A2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A06F38D9-DFF8-43A2-9B5B-95CCB325BF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D20D13A9-3E3F-45E3-8A8A-834A7D75417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F69B734-5554-47A8-BE50-6042958C7E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2DAC7108-0EF6-4AE6-A6A9-A800DE9A8FC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7F2CF89-C0A1-4916-8DA4-1833E1344D9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667B853-0EFC-427F-AD58-411EC2A639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73C3219-A5FB-40A5-9CC8-EEB087EF5F9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060C52E-BDC8-4A0D-A2DF-5A6E87BC8F6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1C5E2A2A-5CF0-45B3-A93E-1F60E80BAA9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9EC826D-4F43-46C1-B974-EB3FEB00001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0EA2C76-4784-4641-8278-8D3EC204CA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ABA71F88-C752-495B-835E-A428EEF371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11899228-0BA0-4993-865F-E140332922D3}"/>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DA01C423-4643-4197-AE1B-09E24FAE5B98}"/>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A3576EED-A235-46D7-9AB3-969A3C9462D2}"/>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D2067920-0577-4B64-AFBD-82083D843DE1}"/>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A00AAD52-6402-4D4A-A758-62AABA35E022}"/>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BEB1475-76FC-442C-8572-B27634F49D49}"/>
            </a:ext>
          </a:extLst>
        </xdr:cNvPr>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1AD1EDF2-BC35-4074-B2E1-A2652B7495DA}"/>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F87B2657-090F-4439-870A-03B9D8524BDC}"/>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BEA6557D-8608-412F-A9DA-571F276B76D3}"/>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D6054EC5-EFC6-4548-8C5E-2C7A5AF1D3C8}"/>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0AD9F5BF-CC42-45FB-924E-C647A935F02A}"/>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9F26264-6401-4636-A22B-77AD3823D5E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9C2D0A-97E7-481B-A9E0-68310967F4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C7BC638-2A80-4D61-9373-E269756EACF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6299E6D-5336-4C93-89A1-2F90B18EA8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17D5B24-CB19-40E4-B328-7A60C4E1DA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420" name="楕円 419">
          <a:extLst>
            <a:ext uri="{FF2B5EF4-FFF2-40B4-BE49-F238E27FC236}">
              <a16:creationId xmlns:a16="http://schemas.microsoft.com/office/drawing/2014/main" id="{131ED34F-5546-4DDB-89C3-CD95B1C1E83E}"/>
            </a:ext>
          </a:extLst>
        </xdr:cNvPr>
        <xdr:cNvSpPr/>
      </xdr:nvSpPr>
      <xdr:spPr>
        <a:xfrm>
          <a:off x="45847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120122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931522B5-75B8-4700-A889-78E66519B947}"/>
            </a:ext>
          </a:extLst>
        </xdr:cNvPr>
        <xdr:cNvSpPr txBox="1"/>
      </xdr:nvSpPr>
      <xdr:spPr>
        <a:xfrm>
          <a:off x="4673600" y="176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422" name="楕円 421">
          <a:extLst>
            <a:ext uri="{FF2B5EF4-FFF2-40B4-BE49-F238E27FC236}">
              <a16:creationId xmlns:a16="http://schemas.microsoft.com/office/drawing/2014/main" id="{478E33C1-8232-4B14-A92A-1048F601ACC0}"/>
            </a:ext>
          </a:extLst>
        </xdr:cNvPr>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148045</xdr:rowOff>
    </xdr:to>
    <xdr:cxnSp macro="">
      <xdr:nvCxnSpPr>
        <xdr:cNvPr id="423" name="直線コネクタ 422">
          <a:extLst>
            <a:ext uri="{FF2B5EF4-FFF2-40B4-BE49-F238E27FC236}">
              <a16:creationId xmlns:a16="http://schemas.microsoft.com/office/drawing/2014/main" id="{748857BF-EEB5-4E84-BA4D-7A8078C882CD}"/>
            </a:ext>
          </a:extLst>
        </xdr:cNvPr>
        <xdr:cNvCxnSpPr/>
      </xdr:nvCxnSpPr>
      <xdr:spPr>
        <a:xfrm>
          <a:off x="3797300" y="1775841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170724</xdr:rowOff>
    </xdr:from>
    <xdr:to>
      <xdr:col>15</xdr:col>
      <xdr:colOff>101600</xdr:colOff>
      <xdr:row>103</xdr:row>
      <xdr:rowOff>100874</xdr:rowOff>
    </xdr:to>
    <xdr:sp macro="" textlink="">
      <xdr:nvSpPr>
        <xdr:cNvPr id="424" name="楕円 423">
          <a:extLst>
            <a:ext uri="{FF2B5EF4-FFF2-40B4-BE49-F238E27FC236}">
              <a16:creationId xmlns:a16="http://schemas.microsoft.com/office/drawing/2014/main" id="{5E76B407-2995-412B-A7C3-566E7BC70361}"/>
            </a:ext>
          </a:extLst>
        </xdr:cNvPr>
        <xdr:cNvSpPr/>
      </xdr:nvSpPr>
      <xdr:spPr>
        <a:xfrm>
          <a:off x="2857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50074</xdr:rowOff>
    </xdr:from>
    <xdr:to>
      <xdr:col>19</xdr:col>
      <xdr:colOff>177800</xdr:colOff>
      <xdr:row>103</xdr:row>
      <xdr:rowOff>99061</xdr:rowOff>
    </xdr:to>
    <xdr:cxnSp macro="">
      <xdr:nvCxnSpPr>
        <xdr:cNvPr id="425" name="直線コネクタ 424">
          <a:extLst>
            <a:ext uri="{FF2B5EF4-FFF2-40B4-BE49-F238E27FC236}">
              <a16:creationId xmlns:a16="http://schemas.microsoft.com/office/drawing/2014/main" id="{1B24C1A2-BA5A-4B26-96C9-FAF710C74377}"/>
            </a:ext>
          </a:extLst>
        </xdr:cNvPr>
        <xdr:cNvCxnSpPr/>
      </xdr:nvCxnSpPr>
      <xdr:spPr>
        <a:xfrm>
          <a:off x="2908300" y="1770942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125005</xdr:rowOff>
    </xdr:from>
    <xdr:to>
      <xdr:col>10</xdr:col>
      <xdr:colOff>165100</xdr:colOff>
      <xdr:row>103</xdr:row>
      <xdr:rowOff>55155</xdr:rowOff>
    </xdr:to>
    <xdr:sp macro="" textlink="">
      <xdr:nvSpPr>
        <xdr:cNvPr id="426" name="楕円 425">
          <a:extLst>
            <a:ext uri="{FF2B5EF4-FFF2-40B4-BE49-F238E27FC236}">
              <a16:creationId xmlns:a16="http://schemas.microsoft.com/office/drawing/2014/main" id="{78DDCDD9-3F01-489D-9F1A-74F7F0F14BF6}"/>
            </a:ext>
          </a:extLst>
        </xdr:cNvPr>
        <xdr:cNvSpPr/>
      </xdr:nvSpPr>
      <xdr:spPr>
        <a:xfrm>
          <a:off x="1968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4355</xdr:rowOff>
    </xdr:from>
    <xdr:to>
      <xdr:col>15</xdr:col>
      <xdr:colOff>50800</xdr:colOff>
      <xdr:row>103</xdr:row>
      <xdr:rowOff>50074</xdr:rowOff>
    </xdr:to>
    <xdr:cxnSp macro="">
      <xdr:nvCxnSpPr>
        <xdr:cNvPr id="427" name="直線コネクタ 426">
          <a:extLst>
            <a:ext uri="{FF2B5EF4-FFF2-40B4-BE49-F238E27FC236}">
              <a16:creationId xmlns:a16="http://schemas.microsoft.com/office/drawing/2014/main" id="{759183A8-79ED-4F33-B2D2-ACBD6812AECB}"/>
            </a:ext>
          </a:extLst>
        </xdr:cNvPr>
        <xdr:cNvCxnSpPr/>
      </xdr:nvCxnSpPr>
      <xdr:spPr>
        <a:xfrm>
          <a:off x="2019300" y="176637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79284</xdr:rowOff>
    </xdr:from>
    <xdr:to>
      <xdr:col>6</xdr:col>
      <xdr:colOff>38100</xdr:colOff>
      <xdr:row>103</xdr:row>
      <xdr:rowOff>9434</xdr:rowOff>
    </xdr:to>
    <xdr:sp macro="" textlink="">
      <xdr:nvSpPr>
        <xdr:cNvPr id="428" name="楕円 427">
          <a:extLst>
            <a:ext uri="{FF2B5EF4-FFF2-40B4-BE49-F238E27FC236}">
              <a16:creationId xmlns:a16="http://schemas.microsoft.com/office/drawing/2014/main" id="{7E28D0B2-65D9-4887-91C7-AB3AA92F03F5}"/>
            </a:ext>
          </a:extLst>
        </xdr:cNvPr>
        <xdr:cNvSpPr/>
      </xdr:nvSpPr>
      <xdr:spPr>
        <a:xfrm>
          <a:off x="1079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130084</xdr:rowOff>
    </xdr:from>
    <xdr:to>
      <xdr:col>10</xdr:col>
      <xdr:colOff>114300</xdr:colOff>
      <xdr:row>103</xdr:row>
      <xdr:rowOff>4355</xdr:rowOff>
    </xdr:to>
    <xdr:cxnSp macro="">
      <xdr:nvCxnSpPr>
        <xdr:cNvPr id="429" name="直線コネクタ 428">
          <a:extLst>
            <a:ext uri="{FF2B5EF4-FFF2-40B4-BE49-F238E27FC236}">
              <a16:creationId xmlns:a16="http://schemas.microsoft.com/office/drawing/2014/main" id="{FE43DB4B-A394-473D-81C7-B78BD4EC1F5F}"/>
            </a:ext>
          </a:extLst>
        </xdr:cNvPr>
        <xdr:cNvCxnSpPr/>
      </xdr:nvCxnSpPr>
      <xdr:spPr>
        <a:xfrm>
          <a:off x="1130300" y="176179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6AD28948-9EAF-4806-93EB-C558354A9521}"/>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31BD311B-77A8-421A-9EB6-CEB840366214}"/>
            </a:ext>
          </a:extLst>
        </xdr:cNvPr>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a:extLst>
            <a:ext uri="{FF2B5EF4-FFF2-40B4-BE49-F238E27FC236}">
              <a16:creationId xmlns:a16="http://schemas.microsoft.com/office/drawing/2014/main" id="{66092609-6ED7-4DBB-8055-206B89F24E9E}"/>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E1F76A90-4614-4EF5-8D5D-006714C08092}"/>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434" name="n_1mainValue【市民会館】&#10;有形固定資産減価償却率">
          <a:extLst>
            <a:ext uri="{FF2B5EF4-FFF2-40B4-BE49-F238E27FC236}">
              <a16:creationId xmlns:a16="http://schemas.microsoft.com/office/drawing/2014/main" id="{8921267C-7EE3-414D-861A-FD2D6802481A}"/>
            </a:ext>
          </a:extLst>
        </xdr:cNvPr>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117401</xdr:rowOff>
    </xdr:from>
    <xdr:ext cx="405111" cy="259045"/>
    <xdr:sp macro="" textlink="">
      <xdr:nvSpPr>
        <xdr:cNvPr id="435" name="n_2mainValue【市民会館】&#10;有形固定資産減価償却率">
          <a:extLst>
            <a:ext uri="{FF2B5EF4-FFF2-40B4-BE49-F238E27FC236}">
              <a16:creationId xmlns:a16="http://schemas.microsoft.com/office/drawing/2014/main" id="{64AEA5E7-F7E5-4B98-B91A-06918856692F}"/>
            </a:ext>
          </a:extLst>
        </xdr:cNvPr>
        <xdr:cNvSpPr txBox="1"/>
      </xdr:nvSpPr>
      <xdr:spPr>
        <a:xfrm>
          <a:off x="2705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71682</xdr:rowOff>
    </xdr:from>
    <xdr:ext cx="405111" cy="259045"/>
    <xdr:sp macro="" textlink="">
      <xdr:nvSpPr>
        <xdr:cNvPr id="436" name="n_3mainValue【市民会館】&#10;有形固定資産減価償却率">
          <a:extLst>
            <a:ext uri="{FF2B5EF4-FFF2-40B4-BE49-F238E27FC236}">
              <a16:creationId xmlns:a16="http://schemas.microsoft.com/office/drawing/2014/main" id="{A227200F-DF5C-4FAD-90CE-ABFBF2178DE4}"/>
            </a:ext>
          </a:extLst>
        </xdr:cNvPr>
        <xdr:cNvSpPr txBox="1"/>
      </xdr:nvSpPr>
      <xdr:spPr>
        <a:xfrm>
          <a:off x="1816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25961</xdr:rowOff>
    </xdr:from>
    <xdr:ext cx="405111" cy="259045"/>
    <xdr:sp macro="" textlink="">
      <xdr:nvSpPr>
        <xdr:cNvPr id="437" name="n_4mainValue【市民会館】&#10;有形固定資産減価償却率">
          <a:extLst>
            <a:ext uri="{FF2B5EF4-FFF2-40B4-BE49-F238E27FC236}">
              <a16:creationId xmlns:a16="http://schemas.microsoft.com/office/drawing/2014/main" id="{482D7BC8-0E3B-4CB9-92A3-3C81DF38A9EA}"/>
            </a:ext>
          </a:extLst>
        </xdr:cNvPr>
        <xdr:cNvSpPr txBox="1"/>
      </xdr:nvSpPr>
      <xdr:spPr>
        <a:xfrm>
          <a:off x="927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463E0ED-A8FD-43C2-97EC-89F1FE444A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44BB528-CE72-4FDC-B308-148D9326B8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6940371-F28F-4878-B3EE-9404638FE2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A67DB5D-79D2-498F-8288-CFBBA13CF5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75B9B30-7673-4726-B793-197150EF6E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BC85CC4F-9523-44B5-9788-AAC082B1A4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C0EE34B-E3E3-4ACF-9DFB-7D2AC80EA0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9697BE0-6E4B-4187-816D-4F82A29220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EEE0D107-8BE2-45E2-BCFD-3E9EDA2B95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0D0A9B1-A131-4269-BA68-7ED9029C0F5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3ED9AB7F-9371-44A3-A49F-0344D2E6E8B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BEC0084A-FE7F-4ADA-99FB-2E8F98D7914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B97EBCB-DBC7-4060-BAB1-E8B335DA78C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F69D713-3152-4386-843F-12076AEF09C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80F2F48-BD72-480B-AA72-F7995369585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1B11F414-68DB-458B-8E85-C6FBE8D5160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BD9891B-731E-4C6A-A943-1495182B9FD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AE4D720E-5F0C-4056-AAB5-F1C4F54CDA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C9BDA26-064F-4278-835B-A31112E5BB9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8FE8571-FE97-4567-AD50-0F4A5AF4159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79DFAAF-1C3D-4741-AA3B-518B448A1A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83CE7DD-EAD7-4CBE-8C8C-13FB637124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25F3E5F-8F76-4B50-845C-DB91DBE066E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78E93D82-1CF5-4644-8BE2-20072E3792EB}"/>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8EDF06D-FF65-4DF4-8895-0F5C938B8A17}"/>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941A46E4-A6AD-4796-AEC5-81AFA90384B5}"/>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4B168875-D5EC-4ECA-87A2-2DCDB8F4722B}"/>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3231610A-B014-45A5-ACEC-B442C7D46F48}"/>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431A243A-7838-4990-8FF0-0A4AE7E1AAB0}"/>
            </a:ext>
          </a:extLst>
        </xdr:cNvPr>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B13584A9-1662-4103-8DD1-49707CF85564}"/>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BAC55B43-6E3B-40CA-8C98-FFF81054A8A8}"/>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AD3E4228-85B3-4586-8849-68E03FFC336B}"/>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F877BBC1-98E7-4FC9-A7E5-7F868346B314}"/>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33C5B4C5-8F85-412F-930D-BFF0BE9D16CC}"/>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F26C1EC-EFB9-41DB-BCE5-62181B868F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D5430D5-D83B-4FA2-99AB-8084CE0E9A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EF858AB-9A5E-41B0-A100-5F68C795FB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2E9B958-C87B-4904-9FB7-B223112957E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67832A7-13DD-455E-90F3-3A836CF6258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77" name="楕円 476">
          <a:extLst>
            <a:ext uri="{FF2B5EF4-FFF2-40B4-BE49-F238E27FC236}">
              <a16:creationId xmlns:a16="http://schemas.microsoft.com/office/drawing/2014/main" id="{A2E64D83-2126-42D4-923C-E8F12BB2A32F}"/>
            </a:ext>
          </a:extLst>
        </xdr:cNvPr>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78" name="【市民会館】&#10;一人当たり面積該当値テキスト">
          <a:extLst>
            <a:ext uri="{FF2B5EF4-FFF2-40B4-BE49-F238E27FC236}">
              <a16:creationId xmlns:a16="http://schemas.microsoft.com/office/drawing/2014/main" id="{8D8C6468-C42F-434B-836A-8CC23EB3479D}"/>
            </a:ext>
          </a:extLst>
        </xdr:cNvPr>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79" name="楕円 478">
          <a:extLst>
            <a:ext uri="{FF2B5EF4-FFF2-40B4-BE49-F238E27FC236}">
              <a16:creationId xmlns:a16="http://schemas.microsoft.com/office/drawing/2014/main" id="{88EF6037-63DD-4008-9366-54034207F6B0}"/>
            </a:ext>
          </a:extLst>
        </xdr:cNvPr>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102870</xdr:rowOff>
    </xdr:to>
    <xdr:cxnSp macro="">
      <xdr:nvCxnSpPr>
        <xdr:cNvPr id="480" name="直線コネクタ 479">
          <a:extLst>
            <a:ext uri="{FF2B5EF4-FFF2-40B4-BE49-F238E27FC236}">
              <a16:creationId xmlns:a16="http://schemas.microsoft.com/office/drawing/2014/main" id="{C0280954-487C-451D-B1B9-B53266E4B3B5}"/>
            </a:ext>
          </a:extLst>
        </xdr:cNvPr>
        <xdr:cNvCxnSpPr/>
      </xdr:nvCxnSpPr>
      <xdr:spPr>
        <a:xfrm>
          <a:off x="9639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81" name="楕円 480">
          <a:extLst>
            <a:ext uri="{FF2B5EF4-FFF2-40B4-BE49-F238E27FC236}">
              <a16:creationId xmlns:a16="http://schemas.microsoft.com/office/drawing/2014/main" id="{7795DC8A-91AC-4032-A519-3F7E66049D16}"/>
            </a:ext>
          </a:extLst>
        </xdr:cNvPr>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102870</xdr:rowOff>
    </xdr:to>
    <xdr:cxnSp macro="">
      <xdr:nvCxnSpPr>
        <xdr:cNvPr id="482" name="直線コネクタ 481">
          <a:extLst>
            <a:ext uri="{FF2B5EF4-FFF2-40B4-BE49-F238E27FC236}">
              <a16:creationId xmlns:a16="http://schemas.microsoft.com/office/drawing/2014/main" id="{7BB63D54-B264-4681-8C75-28D34172E502}"/>
            </a:ext>
          </a:extLst>
        </xdr:cNvPr>
        <xdr:cNvCxnSpPr/>
      </xdr:nvCxnSpPr>
      <xdr:spPr>
        <a:xfrm>
          <a:off x="8750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83" name="楕円 482">
          <a:extLst>
            <a:ext uri="{FF2B5EF4-FFF2-40B4-BE49-F238E27FC236}">
              <a16:creationId xmlns:a16="http://schemas.microsoft.com/office/drawing/2014/main" id="{5A5118AB-3027-4F2D-AB58-6D55EBF44536}"/>
            </a:ext>
          </a:extLst>
        </xdr:cNvPr>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102870</xdr:rowOff>
    </xdr:from>
    <xdr:to>
      <xdr:col>45</xdr:col>
      <xdr:colOff>177800</xdr:colOff>
      <xdr:row>107</xdr:row>
      <xdr:rowOff>102870</xdr:rowOff>
    </xdr:to>
    <xdr:cxnSp macro="">
      <xdr:nvCxnSpPr>
        <xdr:cNvPr id="484" name="直線コネクタ 483">
          <a:extLst>
            <a:ext uri="{FF2B5EF4-FFF2-40B4-BE49-F238E27FC236}">
              <a16:creationId xmlns:a16="http://schemas.microsoft.com/office/drawing/2014/main" id="{94A857BB-3FE0-46A6-A0F8-B2ECD4FC862C}"/>
            </a:ext>
          </a:extLst>
        </xdr:cNvPr>
        <xdr:cNvCxnSpPr/>
      </xdr:nvCxnSpPr>
      <xdr:spPr>
        <a:xfrm>
          <a:off x="7861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485" name="楕円 484">
          <a:extLst>
            <a:ext uri="{FF2B5EF4-FFF2-40B4-BE49-F238E27FC236}">
              <a16:creationId xmlns:a16="http://schemas.microsoft.com/office/drawing/2014/main" id="{E1CFD7C9-0AAC-4C7D-8ECB-808256283C61}"/>
            </a:ext>
          </a:extLst>
        </xdr:cNvPr>
        <xdr:cNvSpPr/>
      </xdr:nvSpPr>
      <xdr:spPr>
        <a:xfrm>
          <a:off x="692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102870</xdr:rowOff>
    </xdr:from>
    <xdr:to>
      <xdr:col>41</xdr:col>
      <xdr:colOff>50800</xdr:colOff>
      <xdr:row>107</xdr:row>
      <xdr:rowOff>102870</xdr:rowOff>
    </xdr:to>
    <xdr:cxnSp macro="">
      <xdr:nvCxnSpPr>
        <xdr:cNvPr id="486" name="直線コネクタ 485">
          <a:extLst>
            <a:ext uri="{FF2B5EF4-FFF2-40B4-BE49-F238E27FC236}">
              <a16:creationId xmlns:a16="http://schemas.microsoft.com/office/drawing/2014/main" id="{6E828181-17D1-461C-A28F-46214DA6AFC7}"/>
            </a:ext>
          </a:extLst>
        </xdr:cNvPr>
        <xdr:cNvCxnSpPr/>
      </xdr:nvCxnSpPr>
      <xdr:spPr>
        <a:xfrm>
          <a:off x="6972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03C56F34-D641-449C-A0E2-BAA2EECE3ADF}"/>
            </a:ext>
          </a:extLst>
        </xdr:cNvPr>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a:extLst>
            <a:ext uri="{FF2B5EF4-FFF2-40B4-BE49-F238E27FC236}">
              <a16:creationId xmlns:a16="http://schemas.microsoft.com/office/drawing/2014/main" id="{D4900C9D-E4D1-4356-896F-764DDC4441C6}"/>
            </a:ext>
          </a:extLst>
        </xdr:cNvPr>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a:extLst>
            <a:ext uri="{FF2B5EF4-FFF2-40B4-BE49-F238E27FC236}">
              <a16:creationId xmlns:a16="http://schemas.microsoft.com/office/drawing/2014/main" id="{07E542C7-ACFA-4F2E-912C-A835A753359A}"/>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a:extLst>
            <a:ext uri="{FF2B5EF4-FFF2-40B4-BE49-F238E27FC236}">
              <a16:creationId xmlns:a16="http://schemas.microsoft.com/office/drawing/2014/main" id="{DDCE9739-9D40-4894-BFB2-42AAB6D10133}"/>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91" name="n_1mainValue【市民会館】&#10;一人当たり面積">
          <a:extLst>
            <a:ext uri="{FF2B5EF4-FFF2-40B4-BE49-F238E27FC236}">
              <a16:creationId xmlns:a16="http://schemas.microsoft.com/office/drawing/2014/main" id="{60599B24-681F-4327-B615-5B6CF7B84059}"/>
            </a:ext>
          </a:extLst>
        </xdr:cNvPr>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92" name="n_2mainValue【市民会館】&#10;一人当たり面積">
          <a:extLst>
            <a:ext uri="{FF2B5EF4-FFF2-40B4-BE49-F238E27FC236}">
              <a16:creationId xmlns:a16="http://schemas.microsoft.com/office/drawing/2014/main" id="{16E976C0-8E60-418D-99ED-48999B3256F3}"/>
            </a:ext>
          </a:extLst>
        </xdr:cNvPr>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93" name="n_3mainValue【市民会館】&#10;一人当たり面積">
          <a:extLst>
            <a:ext uri="{FF2B5EF4-FFF2-40B4-BE49-F238E27FC236}">
              <a16:creationId xmlns:a16="http://schemas.microsoft.com/office/drawing/2014/main" id="{76D32A4C-6F32-4C31-8AE1-B4A99B2E8689}"/>
            </a:ext>
          </a:extLst>
        </xdr:cNvPr>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494" name="n_4mainValue【市民会館】&#10;一人当たり面積">
          <a:extLst>
            <a:ext uri="{FF2B5EF4-FFF2-40B4-BE49-F238E27FC236}">
              <a16:creationId xmlns:a16="http://schemas.microsoft.com/office/drawing/2014/main" id="{6C63E509-70BD-4732-97AB-FDFBBE71DEA9}"/>
            </a:ext>
          </a:extLst>
        </xdr:cNvPr>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34EA60B-C4B8-421E-A097-8B837C7074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05C212B-A7CE-4769-BF32-B02DFD49A9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452646DE-C2DD-4130-A58C-D1CE8CCBEC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D54FA72-D0EA-49A7-A3F2-F28A7A2C1C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14DAC8A-CE6F-42CA-8467-67A4F6FE02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E954F62-0146-4637-955D-EBF9B78F44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1A45D96-8BA9-4157-988E-2CA5746462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7829E81C-CB32-4179-AFCA-CA13AE5BAD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70EE0F2-65A9-444A-ADE0-495DAB1AE4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67211804-EAC4-46F7-8F32-3A8DAE0C56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1374942-F365-4C41-8AE9-AA971257E7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1E8F649-0E1B-4163-A6D2-8EEB1C3C57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CA8125F6-C55F-4A51-A208-33E0E7CE985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F8CCC6D3-D45F-4055-A86F-853C508C9F1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59C721E8-B9BE-4627-8934-7C049942851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9F9F269-1B52-4FA3-B502-31BAA3146E8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8CCE6843-A458-44E5-A4AC-9E94F5BA43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5754B4C-49BD-4879-83F3-CE7329A2D56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E4334AB1-26F9-4F33-9963-3877063738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513DFCA5-8AA4-4801-9BA3-A386C931A9B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789E8038-F13D-4739-9C6A-DAA113AB8EE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E5E3548-6EBA-4ACD-B443-4534D8105F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DF7AA9F7-C4EA-4E05-8DD4-6C9D543E4F4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17001543-25C5-40C8-913E-F5936B6360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5277D6A2-61EA-4171-91C4-4B96367B4244}"/>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F94D77DB-27B3-4DB4-B8CD-23D611CD01C9}"/>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5E59DFDD-25D0-499F-8CA6-77ABE3724D69}"/>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A1122E4-701A-4469-A57B-060DD0831E93}"/>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A927D89D-2EFC-45D2-A2E7-75490A66C8BB}"/>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9931E2C-38AD-4C81-9D8E-B4F0C99C2118}"/>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F3480C66-A481-4578-AA3D-2E44827B75EE}"/>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16EAEF3F-B8D0-4A79-82EC-EE99B0D3F90F}"/>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A22859BF-60E3-4F6E-94F5-40F098FCF278}"/>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7979A350-491C-4183-8927-EA0EDA959006}"/>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06FE12A9-EAC8-4510-B9C7-9471440502DB}"/>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006CB70-2C67-4873-8CD2-877930EF49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D0D4B25-D73C-41EC-8704-2D43064A54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86E535E-AF9E-4B4D-8C5C-7135B109F1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AEB2D92-93D3-4860-86A8-507FFC026B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85B3D4F-9D47-4A7F-9AE1-F1C480D1D5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71120</xdr:rowOff>
    </xdr:from>
    <xdr:to>
      <xdr:col>85</xdr:col>
      <xdr:colOff>177800</xdr:colOff>
      <xdr:row>33</xdr:row>
      <xdr:rowOff>1270</xdr:rowOff>
    </xdr:to>
    <xdr:sp macro="" textlink="">
      <xdr:nvSpPr>
        <xdr:cNvPr id="535" name="楕円 534">
          <a:extLst>
            <a:ext uri="{FF2B5EF4-FFF2-40B4-BE49-F238E27FC236}">
              <a16:creationId xmlns:a16="http://schemas.microsoft.com/office/drawing/2014/main" id="{A2623D77-12B6-4FF6-A6A0-DD79DF620851}"/>
            </a:ext>
          </a:extLst>
        </xdr:cNvPr>
        <xdr:cNvSpPr/>
      </xdr:nvSpPr>
      <xdr:spPr>
        <a:xfrm>
          <a:off x="162687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24147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AAE1BD7-12AA-41CF-BC12-99280192DDAE}"/>
            </a:ext>
          </a:extLst>
        </xdr:cNvPr>
        <xdr:cNvSpPr txBox="1"/>
      </xdr:nvSpPr>
      <xdr:spPr>
        <a:xfrm>
          <a:off x="16357600" y="55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537" name="楕円 536">
          <a:extLst>
            <a:ext uri="{FF2B5EF4-FFF2-40B4-BE49-F238E27FC236}">
              <a16:creationId xmlns:a16="http://schemas.microsoft.com/office/drawing/2014/main" id="{1FE29E8E-4253-466F-91FE-53BF3DF4B092}"/>
            </a:ext>
          </a:extLst>
        </xdr:cNvPr>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121920</xdr:rowOff>
    </xdr:from>
    <xdr:to>
      <xdr:col>85</xdr:col>
      <xdr:colOff>127000</xdr:colOff>
      <xdr:row>38</xdr:row>
      <xdr:rowOff>95250</xdr:rowOff>
    </xdr:to>
    <xdr:cxnSp macro="">
      <xdr:nvCxnSpPr>
        <xdr:cNvPr id="538" name="直線コネクタ 537">
          <a:extLst>
            <a:ext uri="{FF2B5EF4-FFF2-40B4-BE49-F238E27FC236}">
              <a16:creationId xmlns:a16="http://schemas.microsoft.com/office/drawing/2014/main" id="{BED0052A-BB58-4C70-9188-3386C23D186D}"/>
            </a:ext>
          </a:extLst>
        </xdr:cNvPr>
        <xdr:cNvCxnSpPr/>
      </xdr:nvCxnSpPr>
      <xdr:spPr>
        <a:xfrm flipV="1">
          <a:off x="15481300" y="5608320"/>
          <a:ext cx="8382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539" name="楕円 538">
          <a:extLst>
            <a:ext uri="{FF2B5EF4-FFF2-40B4-BE49-F238E27FC236}">
              <a16:creationId xmlns:a16="http://schemas.microsoft.com/office/drawing/2014/main" id="{E93E467A-7CAA-4693-9562-D4D3374207ED}"/>
            </a:ext>
          </a:extLst>
        </xdr:cNvPr>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95250</xdr:rowOff>
    </xdr:to>
    <xdr:cxnSp macro="">
      <xdr:nvCxnSpPr>
        <xdr:cNvPr id="540" name="直線コネクタ 539">
          <a:extLst>
            <a:ext uri="{FF2B5EF4-FFF2-40B4-BE49-F238E27FC236}">
              <a16:creationId xmlns:a16="http://schemas.microsoft.com/office/drawing/2014/main" id="{93DBEC65-FFDE-4F3B-90DA-19A98E39B738}"/>
            </a:ext>
          </a:extLst>
        </xdr:cNvPr>
        <xdr:cNvCxnSpPr/>
      </xdr:nvCxnSpPr>
      <xdr:spPr>
        <a:xfrm>
          <a:off x="14592300" y="6560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101600</xdr:rowOff>
    </xdr:from>
    <xdr:to>
      <xdr:col>72</xdr:col>
      <xdr:colOff>38100</xdr:colOff>
      <xdr:row>38</xdr:row>
      <xdr:rowOff>31750</xdr:rowOff>
    </xdr:to>
    <xdr:sp macro="" textlink="">
      <xdr:nvSpPr>
        <xdr:cNvPr id="541" name="楕円 540">
          <a:extLst>
            <a:ext uri="{FF2B5EF4-FFF2-40B4-BE49-F238E27FC236}">
              <a16:creationId xmlns:a16="http://schemas.microsoft.com/office/drawing/2014/main" id="{5E5FB5D4-5921-4872-8805-095BBF756227}"/>
            </a:ext>
          </a:extLst>
        </xdr:cNvPr>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152400</xdr:rowOff>
    </xdr:from>
    <xdr:to>
      <xdr:col>76</xdr:col>
      <xdr:colOff>114300</xdr:colOff>
      <xdr:row>38</xdr:row>
      <xdr:rowOff>45720</xdr:rowOff>
    </xdr:to>
    <xdr:cxnSp macro="">
      <xdr:nvCxnSpPr>
        <xdr:cNvPr id="542" name="直線コネクタ 541">
          <a:extLst>
            <a:ext uri="{FF2B5EF4-FFF2-40B4-BE49-F238E27FC236}">
              <a16:creationId xmlns:a16="http://schemas.microsoft.com/office/drawing/2014/main" id="{8F5C9A4A-204E-4971-88E3-8D0AC69EF657}"/>
            </a:ext>
          </a:extLst>
        </xdr:cNvPr>
        <xdr:cNvCxnSpPr/>
      </xdr:nvCxnSpPr>
      <xdr:spPr>
        <a:xfrm>
          <a:off x="13703300" y="6496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84455</xdr:rowOff>
    </xdr:from>
    <xdr:to>
      <xdr:col>67</xdr:col>
      <xdr:colOff>101600</xdr:colOff>
      <xdr:row>38</xdr:row>
      <xdr:rowOff>14605</xdr:rowOff>
    </xdr:to>
    <xdr:sp macro="" textlink="">
      <xdr:nvSpPr>
        <xdr:cNvPr id="543" name="楕円 542">
          <a:extLst>
            <a:ext uri="{FF2B5EF4-FFF2-40B4-BE49-F238E27FC236}">
              <a16:creationId xmlns:a16="http://schemas.microsoft.com/office/drawing/2014/main" id="{EC785B37-F582-4E68-83A5-DC37DB1F6B91}"/>
            </a:ext>
          </a:extLst>
        </xdr:cNvPr>
        <xdr:cNvSpPr/>
      </xdr:nvSpPr>
      <xdr:spPr>
        <a:xfrm>
          <a:off x="12763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135255</xdr:rowOff>
    </xdr:from>
    <xdr:to>
      <xdr:col>71</xdr:col>
      <xdr:colOff>177800</xdr:colOff>
      <xdr:row>37</xdr:row>
      <xdr:rowOff>152400</xdr:rowOff>
    </xdr:to>
    <xdr:cxnSp macro="">
      <xdr:nvCxnSpPr>
        <xdr:cNvPr id="544" name="直線コネクタ 543">
          <a:extLst>
            <a:ext uri="{FF2B5EF4-FFF2-40B4-BE49-F238E27FC236}">
              <a16:creationId xmlns:a16="http://schemas.microsoft.com/office/drawing/2014/main" id="{8D7E27F3-4274-44FC-84CD-9817A75DBEE7}"/>
            </a:ext>
          </a:extLst>
        </xdr:cNvPr>
        <xdr:cNvCxnSpPr/>
      </xdr:nvCxnSpPr>
      <xdr:spPr>
        <a:xfrm>
          <a:off x="12814300" y="6478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EEC22D5-5404-41C8-8ABC-4D413C065B0E}"/>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3F3E36B3-BC34-437C-B4C5-D8AF40117D73}"/>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72AC159-C197-42C6-AFA4-F9D902E26DC4}"/>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66C71BD8-1253-4C55-8F5C-48D7460EC447}"/>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D6A20E88-9168-466D-92D1-0D40D5617F42}"/>
            </a:ext>
          </a:extLst>
        </xdr:cNvPr>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113047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3C6B50FC-DDFF-4D1F-9243-8E92ACF77A54}"/>
            </a:ext>
          </a:extLst>
        </xdr:cNvPr>
        <xdr:cNvSpPr txBox="1"/>
      </xdr:nvSpPr>
      <xdr:spPr>
        <a:xfrm>
          <a:off x="14389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48277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41759DA0-134C-4FC2-8A3B-22486E4D1357}"/>
            </a:ext>
          </a:extLst>
        </xdr:cNvPr>
        <xdr:cNvSpPr txBox="1"/>
      </xdr:nvSpPr>
      <xdr:spPr>
        <a:xfrm>
          <a:off x="13500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3F19157-15F7-45AE-8DA1-8011D50E01B6}"/>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6FA0A47-995F-4D72-B8D5-4E29418FC2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2761E5F-C459-4E5B-97DD-E4FC527F66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87318EE-5AE5-49DB-9809-B325DEADC3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A9C3555-D609-447B-A3CF-E9ABE2FD1F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337D93E-073B-4792-AFAB-9BECE82BAF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B4EFF7C-C6FA-4CBA-96B0-0F7B077EE2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B9F38634-C958-4CA7-BF81-A811919C72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BEEC512-0427-4033-A097-181136478D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30BD296-20FA-4389-871E-15334B842D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F11B2B8F-72FE-4D3E-BC48-74657E9281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9E27FFC4-9FAE-4EC8-BB56-3E088210119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EC63D5D1-C797-4A6C-84E6-07F7BF1BF57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7950148A-4CA6-4C7D-87FC-85B26FDAE94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F718F4C4-DBAC-46E3-BA4D-1D5262511D8F}"/>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85CA6C22-A850-4A92-B86A-9F604B4779C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2B69464D-4158-452F-904C-4B379196CE33}"/>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68BEAC25-2AB2-4FD2-B21A-58FD39E851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1221DB78-E5F2-401D-BFAE-E8E3A7D8B385}"/>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9069AEF4-2DD6-4056-8C38-C5C532122A9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9E136163-05B5-4D29-ABA6-7AFD7C63C77F}"/>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FA8CB688-3238-49D7-891D-FAC35827D9A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B89C80E1-98AE-492C-80C2-7E95B585EA0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D7843F7-C327-4B27-8D3F-1A542C6944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51A1D2A1-175F-4E19-B20E-9DC89BC2A8A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F9F5C3FA-A3A6-41AB-AB6D-DDB9B50CC0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0E30D467-BD88-4B8A-A3AD-C9EC4B5911F8}"/>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1BA8897A-35A9-4CED-91B3-D5F193A62635}"/>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293C1F83-9561-44D5-91D7-14B3D8F9CFEC}"/>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B8DD617F-B450-4EDF-962C-8ECCFAB5234A}"/>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A4FDB5A5-D53F-4F82-B95E-F594E1B98306}"/>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C5BCD461-F759-4D88-860A-7BBF550B225E}"/>
            </a:ext>
          </a:extLst>
        </xdr:cNvPr>
        <xdr:cNvSpPr txBox="1"/>
      </xdr:nvSpPr>
      <xdr:spPr>
        <a:xfrm>
          <a:off x="22199600" y="662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29063FBD-09F8-4700-BFEB-51226F17735C}"/>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1543A24E-6609-4BC6-82AC-B6D49722F69B}"/>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20CEAB71-76D5-43EE-96EF-036ADEF93049}"/>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07F26D11-04A7-4919-A57E-E3F41A585D0C}"/>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25067623-9247-4269-8CEA-53CB366BFA6B}"/>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614488A-5EE6-43CD-8FBB-56277285A5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8D28A39-986B-42CE-B80A-6F2414DB48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558B7F1-EE3E-4971-8D63-D8A40ED8C6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87625F2-9619-4150-BCDC-EA1CF8EEB3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FE7D131-C22F-48DC-80E8-E48DF40D11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153362</xdr:rowOff>
    </xdr:from>
    <xdr:to>
      <xdr:col>116</xdr:col>
      <xdr:colOff>114300</xdr:colOff>
      <xdr:row>37</xdr:row>
      <xdr:rowOff>83512</xdr:rowOff>
    </xdr:to>
    <xdr:sp macro="" textlink="">
      <xdr:nvSpPr>
        <xdr:cNvPr id="594" name="楕円 593">
          <a:extLst>
            <a:ext uri="{FF2B5EF4-FFF2-40B4-BE49-F238E27FC236}">
              <a16:creationId xmlns:a16="http://schemas.microsoft.com/office/drawing/2014/main" id="{C795EB6E-5212-41F7-8651-1FF0C3347A93}"/>
            </a:ext>
          </a:extLst>
        </xdr:cNvPr>
        <xdr:cNvSpPr/>
      </xdr:nvSpPr>
      <xdr:spPr>
        <a:xfrm>
          <a:off x="22110700" y="63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4789</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250C1BBF-C5BD-442D-AA22-E63FD01F762B}"/>
            </a:ext>
          </a:extLst>
        </xdr:cNvPr>
        <xdr:cNvSpPr txBox="1"/>
      </xdr:nvSpPr>
      <xdr:spPr>
        <a:xfrm>
          <a:off x="22199600" y="61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165456</xdr:rowOff>
    </xdr:from>
    <xdr:to>
      <xdr:col>112</xdr:col>
      <xdr:colOff>38100</xdr:colOff>
      <xdr:row>39</xdr:row>
      <xdr:rowOff>95606</xdr:rowOff>
    </xdr:to>
    <xdr:sp macro="" textlink="">
      <xdr:nvSpPr>
        <xdr:cNvPr id="596" name="楕円 595">
          <a:extLst>
            <a:ext uri="{FF2B5EF4-FFF2-40B4-BE49-F238E27FC236}">
              <a16:creationId xmlns:a16="http://schemas.microsoft.com/office/drawing/2014/main" id="{C0A4B12D-D8CB-4C01-A868-D97308E81CED}"/>
            </a:ext>
          </a:extLst>
        </xdr:cNvPr>
        <xdr:cNvSpPr/>
      </xdr:nvSpPr>
      <xdr:spPr>
        <a:xfrm>
          <a:off x="21272500" y="6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32712</xdr:rowOff>
    </xdr:from>
    <xdr:to>
      <xdr:col>116</xdr:col>
      <xdr:colOff>63500</xdr:colOff>
      <xdr:row>39</xdr:row>
      <xdr:rowOff>44806</xdr:rowOff>
    </xdr:to>
    <xdr:cxnSp macro="">
      <xdr:nvCxnSpPr>
        <xdr:cNvPr id="597" name="直線コネクタ 596">
          <a:extLst>
            <a:ext uri="{FF2B5EF4-FFF2-40B4-BE49-F238E27FC236}">
              <a16:creationId xmlns:a16="http://schemas.microsoft.com/office/drawing/2014/main" id="{185AB2DA-E34D-4E4A-A99E-FF5B478D74D0}"/>
            </a:ext>
          </a:extLst>
        </xdr:cNvPr>
        <xdr:cNvCxnSpPr/>
      </xdr:nvCxnSpPr>
      <xdr:spPr>
        <a:xfrm flipV="1">
          <a:off x="21323300" y="6376362"/>
          <a:ext cx="838200" cy="3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103102</xdr:rowOff>
    </xdr:from>
    <xdr:to>
      <xdr:col>107</xdr:col>
      <xdr:colOff>101600</xdr:colOff>
      <xdr:row>39</xdr:row>
      <xdr:rowOff>33252</xdr:rowOff>
    </xdr:to>
    <xdr:sp macro="" textlink="">
      <xdr:nvSpPr>
        <xdr:cNvPr id="598" name="楕円 597">
          <a:extLst>
            <a:ext uri="{FF2B5EF4-FFF2-40B4-BE49-F238E27FC236}">
              <a16:creationId xmlns:a16="http://schemas.microsoft.com/office/drawing/2014/main" id="{7B5EB7B2-7AD5-45F2-B82A-705A56E3FD03}"/>
            </a:ext>
          </a:extLst>
        </xdr:cNvPr>
        <xdr:cNvSpPr/>
      </xdr:nvSpPr>
      <xdr:spPr>
        <a:xfrm>
          <a:off x="20383500" y="66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153902</xdr:rowOff>
    </xdr:from>
    <xdr:to>
      <xdr:col>111</xdr:col>
      <xdr:colOff>177800</xdr:colOff>
      <xdr:row>39</xdr:row>
      <xdr:rowOff>44806</xdr:rowOff>
    </xdr:to>
    <xdr:cxnSp macro="">
      <xdr:nvCxnSpPr>
        <xdr:cNvPr id="599" name="直線コネクタ 598">
          <a:extLst>
            <a:ext uri="{FF2B5EF4-FFF2-40B4-BE49-F238E27FC236}">
              <a16:creationId xmlns:a16="http://schemas.microsoft.com/office/drawing/2014/main" id="{217A49CD-C133-412C-A6B3-AA78FB03ED60}"/>
            </a:ext>
          </a:extLst>
        </xdr:cNvPr>
        <xdr:cNvCxnSpPr/>
      </xdr:nvCxnSpPr>
      <xdr:spPr>
        <a:xfrm>
          <a:off x="20434300" y="6669002"/>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112681</xdr:rowOff>
    </xdr:from>
    <xdr:to>
      <xdr:col>102</xdr:col>
      <xdr:colOff>165100</xdr:colOff>
      <xdr:row>39</xdr:row>
      <xdr:rowOff>42831</xdr:rowOff>
    </xdr:to>
    <xdr:sp macro="" textlink="">
      <xdr:nvSpPr>
        <xdr:cNvPr id="600" name="楕円 599">
          <a:extLst>
            <a:ext uri="{FF2B5EF4-FFF2-40B4-BE49-F238E27FC236}">
              <a16:creationId xmlns:a16="http://schemas.microsoft.com/office/drawing/2014/main" id="{E625AC3E-F00E-4E8D-AB33-8695F7F6066A}"/>
            </a:ext>
          </a:extLst>
        </xdr:cNvPr>
        <xdr:cNvSpPr/>
      </xdr:nvSpPr>
      <xdr:spPr>
        <a:xfrm>
          <a:off x="19494500" y="66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153902</xdr:rowOff>
    </xdr:from>
    <xdr:to>
      <xdr:col>107</xdr:col>
      <xdr:colOff>50800</xdr:colOff>
      <xdr:row>38</xdr:row>
      <xdr:rowOff>163481</xdr:rowOff>
    </xdr:to>
    <xdr:cxnSp macro="">
      <xdr:nvCxnSpPr>
        <xdr:cNvPr id="601" name="直線コネクタ 600">
          <a:extLst>
            <a:ext uri="{FF2B5EF4-FFF2-40B4-BE49-F238E27FC236}">
              <a16:creationId xmlns:a16="http://schemas.microsoft.com/office/drawing/2014/main" id="{714039B0-1AF0-4FA2-B8BF-D9B657D1A79C}"/>
            </a:ext>
          </a:extLst>
        </xdr:cNvPr>
        <xdr:cNvCxnSpPr/>
      </xdr:nvCxnSpPr>
      <xdr:spPr>
        <a:xfrm flipV="1">
          <a:off x="19545300" y="6669002"/>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132973</xdr:rowOff>
    </xdr:from>
    <xdr:to>
      <xdr:col>98</xdr:col>
      <xdr:colOff>38100</xdr:colOff>
      <xdr:row>39</xdr:row>
      <xdr:rowOff>63123</xdr:rowOff>
    </xdr:to>
    <xdr:sp macro="" textlink="">
      <xdr:nvSpPr>
        <xdr:cNvPr id="602" name="楕円 601">
          <a:extLst>
            <a:ext uri="{FF2B5EF4-FFF2-40B4-BE49-F238E27FC236}">
              <a16:creationId xmlns:a16="http://schemas.microsoft.com/office/drawing/2014/main" id="{D70F1DED-F054-4D85-8A41-680FB932C867}"/>
            </a:ext>
          </a:extLst>
        </xdr:cNvPr>
        <xdr:cNvSpPr/>
      </xdr:nvSpPr>
      <xdr:spPr>
        <a:xfrm>
          <a:off x="18605500" y="66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163481</xdr:rowOff>
    </xdr:from>
    <xdr:to>
      <xdr:col>102</xdr:col>
      <xdr:colOff>114300</xdr:colOff>
      <xdr:row>39</xdr:row>
      <xdr:rowOff>12323</xdr:rowOff>
    </xdr:to>
    <xdr:cxnSp macro="">
      <xdr:nvCxnSpPr>
        <xdr:cNvPr id="603" name="直線コネクタ 602">
          <a:extLst>
            <a:ext uri="{FF2B5EF4-FFF2-40B4-BE49-F238E27FC236}">
              <a16:creationId xmlns:a16="http://schemas.microsoft.com/office/drawing/2014/main" id="{7F4A00A8-FD13-48AD-AB68-6D7D44FE5F41}"/>
            </a:ext>
          </a:extLst>
        </xdr:cNvPr>
        <xdr:cNvCxnSpPr/>
      </xdr:nvCxnSpPr>
      <xdr:spPr>
        <a:xfrm flipV="1">
          <a:off x="18656300" y="6678581"/>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7D28C898-D0EF-48C9-840E-6AD92614FED8}"/>
            </a:ext>
          </a:extLst>
        </xdr:cNvPr>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617E66B2-3B61-4386-ACBC-2CDAC7F0DC41}"/>
            </a:ext>
          </a:extLst>
        </xdr:cNvPr>
        <xdr:cNvSpPr txBox="1"/>
      </xdr:nvSpPr>
      <xdr:spPr>
        <a:xfrm>
          <a:off x="201671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74EEAA2-126F-41C8-AC71-9E9030824700}"/>
            </a:ext>
          </a:extLst>
        </xdr:cNvPr>
        <xdr:cNvSpPr txBox="1"/>
      </xdr:nvSpPr>
      <xdr:spPr>
        <a:xfrm>
          <a:off x="19278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B35FB39E-38C1-4801-948E-5CEC73C85FEF}"/>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86733</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BC62C254-4392-44AF-B357-0DE28BDB6BE5}"/>
            </a:ext>
          </a:extLst>
        </xdr:cNvPr>
        <xdr:cNvSpPr txBox="1"/>
      </xdr:nvSpPr>
      <xdr:spPr>
        <a:xfrm>
          <a:off x="21043411" y="6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49779</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A2DA7908-FB80-4308-BC61-2B664C4208B6}"/>
            </a:ext>
          </a:extLst>
        </xdr:cNvPr>
        <xdr:cNvSpPr txBox="1"/>
      </xdr:nvSpPr>
      <xdr:spPr>
        <a:xfrm>
          <a:off x="20167111" y="639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59358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ED3911DD-2982-4B71-8447-0D62FE378733}"/>
            </a:ext>
          </a:extLst>
        </xdr:cNvPr>
        <xdr:cNvSpPr txBox="1"/>
      </xdr:nvSpPr>
      <xdr:spPr>
        <a:xfrm>
          <a:off x="19278111" y="64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54250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17C2876A-FC63-4719-9BFA-5786A00F430B}"/>
            </a:ext>
          </a:extLst>
        </xdr:cNvPr>
        <xdr:cNvSpPr txBox="1"/>
      </xdr:nvSpPr>
      <xdr:spPr>
        <a:xfrm>
          <a:off x="18389111" y="674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CAD9C07C-B789-470F-8A16-FC1BA9293E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B81B0C32-043A-4598-9D43-540A223CC9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43D01E36-8306-4137-9B0E-3D0C79B31F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E5FF71AA-AFC4-43F3-8AB1-F4C421CB82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4DF86791-3E95-4B5C-94DC-2AF26C4271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80485A6E-B169-42B4-B0CE-418A5AF829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98CD00DC-9673-4616-A47C-CB7DD40028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BDCEB1BE-DCD8-4EE9-980F-47D7665F1E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AE69E465-7501-475D-B518-DD610DE7F0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4DC20B44-0585-4E12-9720-0CB5915F6D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A7E5382A-DD3F-4845-A02F-46105BC5C4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717A982-2575-4097-87FE-CA5CE8AEDB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F689868F-1CDC-444B-9767-A7BA350B525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A973AE21-8587-4D28-A4AD-7991786EC5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6CB3B2A4-F1BA-4BA6-BB18-F93555CC7A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44392095-34DE-44D6-B165-34D9ECB5DD3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6E7AF192-67C2-4972-9875-B6F9D264A5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DB25B061-AACB-4695-B1B4-BB91DC00670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A93500F3-AD18-40AC-8E43-6E90FB414DB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9A47BA96-0C37-445E-9E9E-C8FA0A2B649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5A7309F1-E877-4D61-93C9-566A6B91DD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B63DB30-3A75-4232-907A-3E32DE1AAC0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A44FC3D5-702E-43E8-BE07-447CC5C01E5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FDED56E8-A88F-4D56-AA14-39B3C6EF1E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6B49A7C3-9ECD-4C06-8116-682B0A4755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261E0EBF-BF2B-4B16-9BD1-71F22BE57804}"/>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ED4A67C8-59CC-40B5-94C7-441F21880E87}"/>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951E7AAF-90A2-4E19-8813-850B667A53EE}"/>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B996D671-3FF5-4D83-8055-7F28310A5453}"/>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D192624E-A306-4DB5-871D-0E1A5BCC59AD}"/>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4E5470A6-5498-4BD7-B654-CED1F0A79DCB}"/>
            </a:ext>
          </a:extLst>
        </xdr:cNvPr>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7C759824-0005-4F6F-A42A-0D66DDD60A7C}"/>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DCEF8600-BCD9-4F4A-8BAE-160856BBD5B8}"/>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4C6FA5F9-52E1-42CF-9239-0E8A75EF88B7}"/>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91F0FE1B-B45C-4E54-80CB-33C0800C7ECC}"/>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C905CBC1-201F-4015-B22A-F308567AAF15}"/>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A35C2BD-1DE1-4045-B219-9B2A07E08D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4E1133B-B693-464B-B196-D02DC43387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070B225-6EAD-4C80-BE78-2972870921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0A90D9F-3376-4254-9753-FC2AC2A53D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4A76D4D-A2CA-4D38-9889-73220B18E1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35741</xdr:rowOff>
    </xdr:from>
    <xdr:to>
      <xdr:col>85</xdr:col>
      <xdr:colOff>177800</xdr:colOff>
      <xdr:row>62</xdr:row>
      <xdr:rowOff>137341</xdr:rowOff>
    </xdr:to>
    <xdr:sp macro="" textlink="">
      <xdr:nvSpPr>
        <xdr:cNvPr id="653" name="楕円 652">
          <a:extLst>
            <a:ext uri="{FF2B5EF4-FFF2-40B4-BE49-F238E27FC236}">
              <a16:creationId xmlns:a16="http://schemas.microsoft.com/office/drawing/2014/main" id="{8EA3F221-0601-4169-BCEE-E7A85285C8E0}"/>
            </a:ext>
          </a:extLst>
        </xdr:cNvPr>
        <xdr:cNvSpPr/>
      </xdr:nvSpPr>
      <xdr:spPr>
        <a:xfrm>
          <a:off x="16268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14168</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BF75ED11-A083-4892-82E3-5DF1673023BB}"/>
            </a:ext>
          </a:extLst>
        </xdr:cNvPr>
        <xdr:cNvSpPr txBox="1"/>
      </xdr:nvSpPr>
      <xdr:spPr>
        <a:xfrm>
          <a:off x="16357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148409</xdr:rowOff>
    </xdr:from>
    <xdr:to>
      <xdr:col>81</xdr:col>
      <xdr:colOff>101600</xdr:colOff>
      <xdr:row>62</xdr:row>
      <xdr:rowOff>78559</xdr:rowOff>
    </xdr:to>
    <xdr:sp macro="" textlink="">
      <xdr:nvSpPr>
        <xdr:cNvPr id="655" name="楕円 654">
          <a:extLst>
            <a:ext uri="{FF2B5EF4-FFF2-40B4-BE49-F238E27FC236}">
              <a16:creationId xmlns:a16="http://schemas.microsoft.com/office/drawing/2014/main" id="{C4386C99-3D67-41E0-BB2E-C7C496EC5274}"/>
            </a:ext>
          </a:extLst>
        </xdr:cNvPr>
        <xdr:cNvSpPr/>
      </xdr:nvSpPr>
      <xdr:spPr>
        <a:xfrm>
          <a:off x="15430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27759</xdr:rowOff>
    </xdr:from>
    <xdr:to>
      <xdr:col>85</xdr:col>
      <xdr:colOff>127000</xdr:colOff>
      <xdr:row>62</xdr:row>
      <xdr:rowOff>86541</xdr:rowOff>
    </xdr:to>
    <xdr:cxnSp macro="">
      <xdr:nvCxnSpPr>
        <xdr:cNvPr id="656" name="直線コネクタ 655">
          <a:extLst>
            <a:ext uri="{FF2B5EF4-FFF2-40B4-BE49-F238E27FC236}">
              <a16:creationId xmlns:a16="http://schemas.microsoft.com/office/drawing/2014/main" id="{FAD401CC-478B-4C44-8D22-F9F89EFC91EE}"/>
            </a:ext>
          </a:extLst>
        </xdr:cNvPr>
        <xdr:cNvCxnSpPr/>
      </xdr:nvCxnSpPr>
      <xdr:spPr>
        <a:xfrm>
          <a:off x="15481300" y="1065765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7" name="楕円 656">
          <a:extLst>
            <a:ext uri="{FF2B5EF4-FFF2-40B4-BE49-F238E27FC236}">
              <a16:creationId xmlns:a16="http://schemas.microsoft.com/office/drawing/2014/main" id="{05FCAE25-775C-4672-AB11-54F73DB0A55D}"/>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27759</xdr:rowOff>
    </xdr:to>
    <xdr:cxnSp macro="">
      <xdr:nvCxnSpPr>
        <xdr:cNvPr id="658" name="直線コネクタ 657">
          <a:extLst>
            <a:ext uri="{FF2B5EF4-FFF2-40B4-BE49-F238E27FC236}">
              <a16:creationId xmlns:a16="http://schemas.microsoft.com/office/drawing/2014/main" id="{1CE219FC-99C9-426D-A59D-85C17E04F845}"/>
            </a:ext>
          </a:extLst>
        </xdr:cNvPr>
        <xdr:cNvCxnSpPr/>
      </xdr:nvCxnSpPr>
      <xdr:spPr>
        <a:xfrm>
          <a:off x="14592300" y="1060540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659" name="楕円 658">
          <a:extLst>
            <a:ext uri="{FF2B5EF4-FFF2-40B4-BE49-F238E27FC236}">
              <a16:creationId xmlns:a16="http://schemas.microsoft.com/office/drawing/2014/main" id="{D779D4C9-4122-4808-9BFD-7106E32FBAC9}"/>
            </a:ext>
          </a:extLst>
        </xdr:cNvPr>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61</xdr:row>
      <xdr:rowOff>146957</xdr:rowOff>
    </xdr:to>
    <xdr:cxnSp macro="">
      <xdr:nvCxnSpPr>
        <xdr:cNvPr id="660" name="直線コネクタ 659">
          <a:extLst>
            <a:ext uri="{FF2B5EF4-FFF2-40B4-BE49-F238E27FC236}">
              <a16:creationId xmlns:a16="http://schemas.microsoft.com/office/drawing/2014/main" id="{919D8B85-ECD9-4906-891C-5B22C0FD0B61}"/>
            </a:ext>
          </a:extLst>
        </xdr:cNvPr>
        <xdr:cNvCxnSpPr/>
      </xdr:nvCxnSpPr>
      <xdr:spPr>
        <a:xfrm>
          <a:off x="13703300" y="1058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19413</xdr:rowOff>
    </xdr:from>
    <xdr:to>
      <xdr:col>67</xdr:col>
      <xdr:colOff>101600</xdr:colOff>
      <xdr:row>61</xdr:row>
      <xdr:rowOff>121013</xdr:rowOff>
    </xdr:to>
    <xdr:sp macro="" textlink="">
      <xdr:nvSpPr>
        <xdr:cNvPr id="661" name="楕円 660">
          <a:extLst>
            <a:ext uri="{FF2B5EF4-FFF2-40B4-BE49-F238E27FC236}">
              <a16:creationId xmlns:a16="http://schemas.microsoft.com/office/drawing/2014/main" id="{CF69E125-64EF-4DE3-B75E-AB32764D9E8B}"/>
            </a:ext>
          </a:extLst>
        </xdr:cNvPr>
        <xdr:cNvSpPr/>
      </xdr:nvSpPr>
      <xdr:spPr>
        <a:xfrm>
          <a:off x="12763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70213</xdr:rowOff>
    </xdr:from>
    <xdr:to>
      <xdr:col>71</xdr:col>
      <xdr:colOff>177800</xdr:colOff>
      <xdr:row>61</xdr:row>
      <xdr:rowOff>125730</xdr:rowOff>
    </xdr:to>
    <xdr:cxnSp macro="">
      <xdr:nvCxnSpPr>
        <xdr:cNvPr id="662" name="直線コネクタ 661">
          <a:extLst>
            <a:ext uri="{FF2B5EF4-FFF2-40B4-BE49-F238E27FC236}">
              <a16:creationId xmlns:a16="http://schemas.microsoft.com/office/drawing/2014/main" id="{6B7C0774-8599-4243-8E16-A42446C868E3}"/>
            </a:ext>
          </a:extLst>
        </xdr:cNvPr>
        <xdr:cNvCxnSpPr/>
      </xdr:nvCxnSpPr>
      <xdr:spPr>
        <a:xfrm>
          <a:off x="12814300" y="105286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A34A461-D009-4D08-B883-4DEA41EFA7D3}"/>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BB63F971-F21D-418F-9E78-490DC0F9E6AD}"/>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CCDC590-7C71-4153-B24F-7A6D2B45C538}"/>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216F0703-1133-4999-9B35-CECF202E1FCF}"/>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69686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4A334283-7317-4407-8E28-1E2CB33F595D}"/>
            </a:ext>
          </a:extLst>
        </xdr:cNvPr>
        <xdr:cNvSpPr txBox="1"/>
      </xdr:nvSpPr>
      <xdr:spPr>
        <a:xfrm>
          <a:off x="15266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F603ACC8-E52B-41BB-BE38-3C0E057F714F}"/>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E809BE5-069B-4622-9037-C2B83626F4BB}"/>
            </a:ext>
          </a:extLst>
        </xdr:cNvPr>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112140</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897998AA-2741-4EB6-8E22-E9CF8DCD0B10}"/>
            </a:ext>
          </a:extLst>
        </xdr:cNvPr>
        <xdr:cNvSpPr txBox="1"/>
      </xdr:nvSpPr>
      <xdr:spPr>
        <a:xfrm>
          <a:off x="12611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8F6875C7-7E31-480E-8316-F956981500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9B801EF-902F-4427-90AE-A129C41FB9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DFF3CA60-F347-4A13-8225-D039597B2B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3B1FCC3-44AB-4F87-93AD-F09007086F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D17F05B6-24AC-4D74-B273-6BC2FBFDA3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BCA88B7B-816C-43B5-B2BD-BB927502B6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8858FB9E-2FD1-46A2-9D3C-21772E590C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F6FB3B3D-25E9-436B-9DE8-444BF6874B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518A56F9-9AF3-4CA3-8B18-D5E8A20BB9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E36B2D19-9C53-4C91-A487-1AF5FF8C7A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C247EBE9-4091-4A3B-BFD9-B6C9B49794B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D69E3508-A2BC-4510-9414-5727FB6FCE1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D782CB60-304E-453E-99E2-CF93F207DBD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BB2DFD61-EC41-4416-965E-95EDF6834DF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79D6F5BD-BB54-442F-B4CF-B34FABA348A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BB7ADCE5-CADA-41DC-B0FC-4F51A5F724D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21C35BF6-682A-4E65-9EAD-3CF6C34248B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EB2ADBD-0B3E-4ADC-8BED-72A66BF6EDC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D5B98107-A3CE-4345-BAA6-BBF263E8F7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A3E3AC32-4C6D-44A7-A1C4-37C1E1EBCC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D6BA511-B6A3-4CB4-A4FC-081CBDCE66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098410FB-D1CB-4344-AB73-3ED90E577704}"/>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137A992F-EB81-4A8B-A5C1-9A96AAF592F3}"/>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2D0F6471-CC8A-475C-B433-AC7A6C44C6B3}"/>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88E7AD98-20E0-467C-880F-669D8482B419}"/>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5FAB1B8-25C1-455B-8244-1D2948A8678B}"/>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DD8726-C9C5-451E-81BD-5244BA013DC7}"/>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C58E403A-B2F4-4D55-B8E8-5A827771A5DF}"/>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86C0A417-862E-426A-8F15-5AFF4AA5FE5D}"/>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202EBB17-3ECC-46D9-8858-360C6048B243}"/>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EA01A8C3-FAFD-459D-8A8E-1761067BFBC2}"/>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CAE2C75B-BC14-4F15-AAB7-28BDAF4813B2}"/>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38C9035-3F71-4B67-B014-5349F42C12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1B12945-D5C1-4E96-A6B9-21674A7C74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85A3610-FDCA-41C2-82C7-8A5F3F6854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F07F061-EB62-4FEF-98A7-BD784B5BE1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B0031E1-2BF1-4B48-A5B4-A48BAA14A5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708" name="楕円 707">
          <a:extLst>
            <a:ext uri="{FF2B5EF4-FFF2-40B4-BE49-F238E27FC236}">
              <a16:creationId xmlns:a16="http://schemas.microsoft.com/office/drawing/2014/main" id="{55F4E8EB-C00F-4017-AEE1-65A540334525}"/>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DA5AFC2C-847A-4D9B-9962-B6DFC5656F69}"/>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10" name="楕円 709">
          <a:extLst>
            <a:ext uri="{FF2B5EF4-FFF2-40B4-BE49-F238E27FC236}">
              <a16:creationId xmlns:a16="http://schemas.microsoft.com/office/drawing/2014/main" id="{FA6790CA-DE8F-4F7F-9F61-38B94DBCC017}"/>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711" name="直線コネクタ 710">
          <a:extLst>
            <a:ext uri="{FF2B5EF4-FFF2-40B4-BE49-F238E27FC236}">
              <a16:creationId xmlns:a16="http://schemas.microsoft.com/office/drawing/2014/main" id="{11D0C65B-F215-4C88-8EBB-A7DE6D74F9EA}"/>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12" name="楕円 711">
          <a:extLst>
            <a:ext uri="{FF2B5EF4-FFF2-40B4-BE49-F238E27FC236}">
              <a16:creationId xmlns:a16="http://schemas.microsoft.com/office/drawing/2014/main" id="{9F2C72DC-C335-47EF-A117-4F57A071C0D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13" name="直線コネクタ 712">
          <a:extLst>
            <a:ext uri="{FF2B5EF4-FFF2-40B4-BE49-F238E27FC236}">
              <a16:creationId xmlns:a16="http://schemas.microsoft.com/office/drawing/2014/main" id="{A3B49C0A-86DE-4128-B940-CFF529182006}"/>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14" name="楕円 713">
          <a:extLst>
            <a:ext uri="{FF2B5EF4-FFF2-40B4-BE49-F238E27FC236}">
              <a16:creationId xmlns:a16="http://schemas.microsoft.com/office/drawing/2014/main" id="{5B460E00-EBC7-409A-A9BF-4680F702EBEF}"/>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15" name="直線コネクタ 714">
          <a:extLst>
            <a:ext uri="{FF2B5EF4-FFF2-40B4-BE49-F238E27FC236}">
              <a16:creationId xmlns:a16="http://schemas.microsoft.com/office/drawing/2014/main" id="{76704B65-91DC-4A62-8A83-D8C0DC481F01}"/>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6" name="楕円 715">
          <a:extLst>
            <a:ext uri="{FF2B5EF4-FFF2-40B4-BE49-F238E27FC236}">
              <a16:creationId xmlns:a16="http://schemas.microsoft.com/office/drawing/2014/main" id="{0202F1C8-BCB0-46BB-B9B0-5E758DEDB9D7}"/>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7" name="直線コネクタ 716">
          <a:extLst>
            <a:ext uri="{FF2B5EF4-FFF2-40B4-BE49-F238E27FC236}">
              <a16:creationId xmlns:a16="http://schemas.microsoft.com/office/drawing/2014/main" id="{285D060C-B9D7-44E4-AF59-5B26426B5286}"/>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0FD9742D-9F1D-4F68-9577-0848008CCBD7}"/>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ABAC82FA-D999-4C37-9293-D9507F5D4B2F}"/>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4D3F8E48-03BA-4C43-BF12-2519868C23E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0390DDA0-9FE9-4D0B-886A-E57FECC9F2C1}"/>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22" name="n_1mainValue【保健センター・保健所】&#10;一人当たり面積">
          <a:extLst>
            <a:ext uri="{FF2B5EF4-FFF2-40B4-BE49-F238E27FC236}">
              <a16:creationId xmlns:a16="http://schemas.microsoft.com/office/drawing/2014/main" id="{A774FF6B-0893-4898-A0B0-0ABDBE6FD0C8}"/>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23" name="n_2mainValue【保健センター・保健所】&#10;一人当たり面積">
          <a:extLst>
            <a:ext uri="{FF2B5EF4-FFF2-40B4-BE49-F238E27FC236}">
              <a16:creationId xmlns:a16="http://schemas.microsoft.com/office/drawing/2014/main" id="{0C7DF89D-01EB-4A4A-8BD2-04D3743AB0BE}"/>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24" name="n_3mainValue【保健センター・保健所】&#10;一人当たり面積">
          <a:extLst>
            <a:ext uri="{FF2B5EF4-FFF2-40B4-BE49-F238E27FC236}">
              <a16:creationId xmlns:a16="http://schemas.microsoft.com/office/drawing/2014/main" id="{4C4E09F4-4BD3-47C4-A6A9-A1867664950E}"/>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25" name="n_4mainValue【保健センター・保健所】&#10;一人当たり面積">
          <a:extLst>
            <a:ext uri="{FF2B5EF4-FFF2-40B4-BE49-F238E27FC236}">
              <a16:creationId xmlns:a16="http://schemas.microsoft.com/office/drawing/2014/main" id="{DD855746-ABA2-4414-9400-64CAFD9BC78A}"/>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15AEB97C-419C-48A8-B5F7-BE01C5E53B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E60E5C2-42EB-41C3-B47F-4895AAFF1A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CE661950-B21B-4E12-8948-653E3753A2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C7DAB36-D3A3-4CBB-A87A-36DB7367F3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E71ECA18-8E89-45ED-A542-A22BF2B469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231243AE-BCCA-4C8B-BEE9-E034464C9C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37CAE878-EEA2-4816-A26F-56BD63670B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A634A28C-20C1-4FBB-8774-360D22C794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F102B936-D8F0-4F35-BB0B-9AF5F096FB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8CD606F8-E82F-48E5-A6E0-EF6E1F5EC2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89068E3D-18C0-4EC0-A9BC-E0C1B28989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BDCD4BB8-3E0A-4773-8E56-5A1EA43E687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1A9EA7C4-00D1-48EC-BE93-BE62113514F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B0487109-6914-4399-9760-1CB88103492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60AA3647-0E0D-47EF-9417-13FA5EE012E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F837FB9E-9EC0-418E-B773-18B92817E1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6B5DFF83-926B-4A0A-A266-F380E2CDF02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130DE623-9D43-4B27-A018-FE9EB1F7E8C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9C5A7E1E-463E-4641-A0A8-BB9133B8B3B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E276E2A8-1C56-4672-BEBB-86C4E67EDE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4AEA271E-F4E2-483A-A63E-322B5B0BDC7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EC9EAC20-9A78-4E49-A995-7E79E6B50E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C38DF8E2-47DF-4DA1-AECD-EA060BDDF5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B2E030DE-5261-4846-905E-7E18DD2A92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29B8B169-3D4F-4DA7-9EEC-394F05672197}"/>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EB9EDDCC-7B55-4D8E-B7F8-FE866642F2E3}"/>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33DB39E9-BBEB-4AAB-A793-1AA04EF13792}"/>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E8CD1737-13EC-426F-BFEF-4D8754D7B5C7}"/>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39DEDA0B-2788-46CD-90C3-EE067313EB8C}"/>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FAE71CB8-112A-4407-92A4-707AE80B6D4B}"/>
            </a:ext>
          </a:extLst>
        </xdr:cNvPr>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B99C40C2-BEA7-4B36-BA49-682F3B4AD21F}"/>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00D3663C-6BEE-4C18-82EF-6207773917EA}"/>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61FC461A-CB08-4CE3-B388-B80B6A11D5F0}"/>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C49D1133-128C-488A-8BAD-10377B8FCB57}"/>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699D2793-A469-41E7-813E-D6C577B3F593}"/>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231C9C0-BFAB-42F3-92E7-46616BAE57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1D68324-99F4-48BF-996B-28423CD629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DFBF6FF-4466-44E5-82C6-8950F23AC6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4899EF5-CDD0-449C-B937-F64BBED68AB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1A9F314-89CA-41B8-8F11-5FB469A23B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766" name="楕円 765">
          <a:extLst>
            <a:ext uri="{FF2B5EF4-FFF2-40B4-BE49-F238E27FC236}">
              <a16:creationId xmlns:a16="http://schemas.microsoft.com/office/drawing/2014/main" id="{97D17421-3E6B-4808-AB04-0AFCBDDF8A7A}"/>
            </a:ext>
          </a:extLst>
        </xdr:cNvPr>
        <xdr:cNvSpPr/>
      </xdr:nvSpPr>
      <xdr:spPr>
        <a:xfrm>
          <a:off x="16268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142891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337A3BC6-ED5E-4AF6-85FC-B05918E0F262}"/>
            </a:ext>
          </a:extLst>
        </xdr:cNvPr>
        <xdr:cNvSpPr txBox="1"/>
      </xdr:nvSpPr>
      <xdr:spPr>
        <a:xfrm>
          <a:off x="16357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768" name="楕円 767">
          <a:extLst>
            <a:ext uri="{FF2B5EF4-FFF2-40B4-BE49-F238E27FC236}">
              <a16:creationId xmlns:a16="http://schemas.microsoft.com/office/drawing/2014/main" id="{9D06311D-7AF5-471B-89E9-64002E4EE390}"/>
            </a:ext>
          </a:extLst>
        </xdr:cNvPr>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43814</xdr:rowOff>
    </xdr:to>
    <xdr:cxnSp macro="">
      <xdr:nvCxnSpPr>
        <xdr:cNvPr id="769" name="直線コネクタ 768">
          <a:extLst>
            <a:ext uri="{FF2B5EF4-FFF2-40B4-BE49-F238E27FC236}">
              <a16:creationId xmlns:a16="http://schemas.microsoft.com/office/drawing/2014/main" id="{85A43530-2C7E-4839-BDC1-BE4303210FCC}"/>
            </a:ext>
          </a:extLst>
        </xdr:cNvPr>
        <xdr:cNvCxnSpPr/>
      </xdr:nvCxnSpPr>
      <xdr:spPr>
        <a:xfrm>
          <a:off x="15481300" y="140550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73025</xdr:rowOff>
    </xdr:from>
    <xdr:to>
      <xdr:col>76</xdr:col>
      <xdr:colOff>165100</xdr:colOff>
      <xdr:row>82</xdr:row>
      <xdr:rowOff>3175</xdr:rowOff>
    </xdr:to>
    <xdr:sp macro="" textlink="">
      <xdr:nvSpPr>
        <xdr:cNvPr id="770" name="楕円 769">
          <a:extLst>
            <a:ext uri="{FF2B5EF4-FFF2-40B4-BE49-F238E27FC236}">
              <a16:creationId xmlns:a16="http://schemas.microsoft.com/office/drawing/2014/main" id="{F683717C-6F77-479C-BA9B-231E88A26207}"/>
            </a:ext>
          </a:extLst>
        </xdr:cNvPr>
        <xdr:cNvSpPr/>
      </xdr:nvSpPr>
      <xdr:spPr>
        <a:xfrm>
          <a:off x="1454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123825</xdr:rowOff>
    </xdr:from>
    <xdr:to>
      <xdr:col>81</xdr:col>
      <xdr:colOff>50800</xdr:colOff>
      <xdr:row>81</xdr:row>
      <xdr:rowOff>167639</xdr:rowOff>
    </xdr:to>
    <xdr:cxnSp macro="">
      <xdr:nvCxnSpPr>
        <xdr:cNvPr id="771" name="直線コネクタ 770">
          <a:extLst>
            <a:ext uri="{FF2B5EF4-FFF2-40B4-BE49-F238E27FC236}">
              <a16:creationId xmlns:a16="http://schemas.microsoft.com/office/drawing/2014/main" id="{88DBB3A1-23A4-415B-8CD2-401589481473}"/>
            </a:ext>
          </a:extLst>
        </xdr:cNvPr>
        <xdr:cNvCxnSpPr/>
      </xdr:nvCxnSpPr>
      <xdr:spPr>
        <a:xfrm>
          <a:off x="14592300" y="140112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88264</xdr:rowOff>
    </xdr:from>
    <xdr:to>
      <xdr:col>72</xdr:col>
      <xdr:colOff>38100</xdr:colOff>
      <xdr:row>82</xdr:row>
      <xdr:rowOff>18414</xdr:rowOff>
    </xdr:to>
    <xdr:sp macro="" textlink="">
      <xdr:nvSpPr>
        <xdr:cNvPr id="772" name="楕円 771">
          <a:extLst>
            <a:ext uri="{FF2B5EF4-FFF2-40B4-BE49-F238E27FC236}">
              <a16:creationId xmlns:a16="http://schemas.microsoft.com/office/drawing/2014/main" id="{DB0AB588-9B94-429C-82BB-6390BDDCA421}"/>
            </a:ext>
          </a:extLst>
        </xdr:cNvPr>
        <xdr:cNvSpPr/>
      </xdr:nvSpPr>
      <xdr:spPr>
        <a:xfrm>
          <a:off x="13652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123825</xdr:rowOff>
    </xdr:from>
    <xdr:to>
      <xdr:col>76</xdr:col>
      <xdr:colOff>114300</xdr:colOff>
      <xdr:row>81</xdr:row>
      <xdr:rowOff>139064</xdr:rowOff>
    </xdr:to>
    <xdr:cxnSp macro="">
      <xdr:nvCxnSpPr>
        <xdr:cNvPr id="773" name="直線コネクタ 772">
          <a:extLst>
            <a:ext uri="{FF2B5EF4-FFF2-40B4-BE49-F238E27FC236}">
              <a16:creationId xmlns:a16="http://schemas.microsoft.com/office/drawing/2014/main" id="{EE6B4B7C-47BB-400D-BC10-199A50B77C00}"/>
            </a:ext>
          </a:extLst>
        </xdr:cNvPr>
        <xdr:cNvCxnSpPr/>
      </xdr:nvCxnSpPr>
      <xdr:spPr>
        <a:xfrm flipV="1">
          <a:off x="13703300" y="140112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40639</xdr:rowOff>
    </xdr:from>
    <xdr:to>
      <xdr:col>67</xdr:col>
      <xdr:colOff>101600</xdr:colOff>
      <xdr:row>81</xdr:row>
      <xdr:rowOff>142239</xdr:rowOff>
    </xdr:to>
    <xdr:sp macro="" textlink="">
      <xdr:nvSpPr>
        <xdr:cNvPr id="774" name="楕円 773">
          <a:extLst>
            <a:ext uri="{FF2B5EF4-FFF2-40B4-BE49-F238E27FC236}">
              <a16:creationId xmlns:a16="http://schemas.microsoft.com/office/drawing/2014/main" id="{7EBFDEA8-F35A-40C2-99E7-AB233B0D7B93}"/>
            </a:ext>
          </a:extLst>
        </xdr:cNvPr>
        <xdr:cNvSpPr/>
      </xdr:nvSpPr>
      <xdr:spPr>
        <a:xfrm>
          <a:off x="12763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91439</xdr:rowOff>
    </xdr:from>
    <xdr:to>
      <xdr:col>71</xdr:col>
      <xdr:colOff>177800</xdr:colOff>
      <xdr:row>81</xdr:row>
      <xdr:rowOff>139064</xdr:rowOff>
    </xdr:to>
    <xdr:cxnSp macro="">
      <xdr:nvCxnSpPr>
        <xdr:cNvPr id="775" name="直線コネクタ 774">
          <a:extLst>
            <a:ext uri="{FF2B5EF4-FFF2-40B4-BE49-F238E27FC236}">
              <a16:creationId xmlns:a16="http://schemas.microsoft.com/office/drawing/2014/main" id="{A0ED93AC-E1A0-427E-9E36-A6FD8C7E73C0}"/>
            </a:ext>
          </a:extLst>
        </xdr:cNvPr>
        <xdr:cNvCxnSpPr/>
      </xdr:nvCxnSpPr>
      <xdr:spPr>
        <a:xfrm>
          <a:off x="12814300" y="139788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09C7DDA0-12FA-4320-ADF1-FA9E8968ADE7}"/>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FDF966E8-25FA-463A-A5C4-DCB3CC2C51CA}"/>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BD0A67A1-95A5-4576-8589-EA86B23E3806}"/>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30B5138D-22D3-4C43-9B7D-72B471B81289}"/>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38116</xdr:rowOff>
    </xdr:from>
    <xdr:ext cx="405111" cy="259045"/>
    <xdr:sp macro="" textlink="">
      <xdr:nvSpPr>
        <xdr:cNvPr id="780" name="n_1mainValue【消防施設】&#10;有形固定資産減価償却率">
          <a:extLst>
            <a:ext uri="{FF2B5EF4-FFF2-40B4-BE49-F238E27FC236}">
              <a16:creationId xmlns:a16="http://schemas.microsoft.com/office/drawing/2014/main" id="{66C86000-6A9A-45D6-8645-C9840D7D5614}"/>
            </a:ext>
          </a:extLst>
        </xdr:cNvPr>
        <xdr:cNvSpPr txBox="1"/>
      </xdr:nvSpPr>
      <xdr:spPr>
        <a:xfrm>
          <a:off x="15266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19702</xdr:rowOff>
    </xdr:from>
    <xdr:ext cx="405111" cy="259045"/>
    <xdr:sp macro="" textlink="">
      <xdr:nvSpPr>
        <xdr:cNvPr id="781" name="n_2mainValue【消防施設】&#10;有形固定資産減価償却率">
          <a:extLst>
            <a:ext uri="{FF2B5EF4-FFF2-40B4-BE49-F238E27FC236}">
              <a16:creationId xmlns:a16="http://schemas.microsoft.com/office/drawing/2014/main" id="{055DC8E5-CEDC-4FAD-B048-03482104A86C}"/>
            </a:ext>
          </a:extLst>
        </xdr:cNvPr>
        <xdr:cNvSpPr txBox="1"/>
      </xdr:nvSpPr>
      <xdr:spPr>
        <a:xfrm>
          <a:off x="14389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34941</xdr:rowOff>
    </xdr:from>
    <xdr:ext cx="405111" cy="259045"/>
    <xdr:sp macro="" textlink="">
      <xdr:nvSpPr>
        <xdr:cNvPr id="782" name="n_3mainValue【消防施設】&#10;有形固定資産減価償却率">
          <a:extLst>
            <a:ext uri="{FF2B5EF4-FFF2-40B4-BE49-F238E27FC236}">
              <a16:creationId xmlns:a16="http://schemas.microsoft.com/office/drawing/2014/main" id="{226D0719-2CA6-4B51-8510-6B47C72EB074}"/>
            </a:ext>
          </a:extLst>
        </xdr:cNvPr>
        <xdr:cNvSpPr txBox="1"/>
      </xdr:nvSpPr>
      <xdr:spPr>
        <a:xfrm>
          <a:off x="13500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158766</xdr:rowOff>
    </xdr:from>
    <xdr:ext cx="405111" cy="259045"/>
    <xdr:sp macro="" textlink="">
      <xdr:nvSpPr>
        <xdr:cNvPr id="783" name="n_4mainValue【消防施設】&#10;有形固定資産減価償却率">
          <a:extLst>
            <a:ext uri="{FF2B5EF4-FFF2-40B4-BE49-F238E27FC236}">
              <a16:creationId xmlns:a16="http://schemas.microsoft.com/office/drawing/2014/main" id="{E243EA1E-605F-413E-AE97-A74BB5D26111}"/>
            </a:ext>
          </a:extLst>
        </xdr:cNvPr>
        <xdr:cNvSpPr txBox="1"/>
      </xdr:nvSpPr>
      <xdr:spPr>
        <a:xfrm>
          <a:off x="12611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775EAE08-3DF4-4E0D-92E2-32CFDBE15A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9805894-D232-4BE3-8553-C05663CB31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84843337-AE67-4439-B5F2-820F620A7D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1C085384-7360-4FB1-9EC4-CDFB9A8C39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C6B90788-EB79-4934-94A3-CCEE788246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59937AF7-4110-46D1-93AC-CAF000BA24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07F2757-E412-4584-BA0F-370CBC7DD2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29F22D42-2D73-431A-B8D2-541B1C6825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300D4257-E7EE-40B8-900B-047B85D6AC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C6F3E2C6-9F52-4015-BF8C-A951669064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D8D412AF-E72D-4E54-BC94-0B756A09DF7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4A07D357-E8CF-467C-A2B9-F2ED54574C9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98A4AFAA-0996-4AED-8EB6-215FB3FC3EF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942D0157-C02D-4A0A-AFBE-4F3C8B0E170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D8790A19-E737-4F40-9C27-112E27D147E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D6120BC6-8431-4DC2-8945-6009837A719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9A6639E7-1BED-425F-B7E9-05C7699DB34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1397D7C9-D36A-497D-9D6A-9577EBF23E3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619FE793-ED56-4590-A1AF-70205C4E455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12B2458D-E591-496E-8E13-DE5D501B8C4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F1E9F50-7A0A-44B5-9986-CC55AD54B1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285E3F4A-B2CF-497E-B927-EB1B9BFE0F2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C3C9E399-18D7-49DC-BC21-E91E20B6EB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3396B300-DEB2-4B59-860D-34FFDF8864CE}"/>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ABA78092-2D85-44FD-9430-75E70F20D4E5}"/>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E9D6F753-6B37-431C-8FA6-4BFA307C95D1}"/>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A4295693-F48A-4549-A974-2DD89B2970B8}"/>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3EA628EB-C5CF-42D1-8D47-E6CE8BF6BCED}"/>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2D4BEBDC-8075-4F5B-8A2A-C570A9553B4A}"/>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9A914CD8-D182-40C2-B798-C59D18C0CCFA}"/>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21076FCA-1F56-4F47-96A7-B2816833FCD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8651130A-20A0-4A79-8087-B0D6AA3E5F5F}"/>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A0156BE3-58F7-4B94-A60B-607FB80BDAD8}"/>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BA6B628B-3438-4508-AB8E-83AD2DD683DB}"/>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8EB5794-4988-4A8C-87CD-7F38DA2A3D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63A7278-8927-4531-8E29-8618E11BA4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5235E85-83FA-4C75-B1BA-7772E5AC7B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BF1B44A-D80B-4A03-8184-0436EAFD5B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9310CC7-7CA1-46C1-9693-4583E84813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23" name="楕円 822">
          <a:extLst>
            <a:ext uri="{FF2B5EF4-FFF2-40B4-BE49-F238E27FC236}">
              <a16:creationId xmlns:a16="http://schemas.microsoft.com/office/drawing/2014/main" id="{DF5CAD9E-76DA-47D6-BC3C-CC12923713D5}"/>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24" name="【消防施設】&#10;一人当たり面積該当値テキスト">
          <a:extLst>
            <a:ext uri="{FF2B5EF4-FFF2-40B4-BE49-F238E27FC236}">
              <a16:creationId xmlns:a16="http://schemas.microsoft.com/office/drawing/2014/main" id="{F00F6DB0-EC37-4A53-A579-5878BB445675}"/>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5" name="楕円 824">
          <a:extLst>
            <a:ext uri="{FF2B5EF4-FFF2-40B4-BE49-F238E27FC236}">
              <a16:creationId xmlns:a16="http://schemas.microsoft.com/office/drawing/2014/main" id="{2F5256CA-87EC-4B71-A429-40CAE9885123}"/>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6" name="直線コネクタ 825">
          <a:extLst>
            <a:ext uri="{FF2B5EF4-FFF2-40B4-BE49-F238E27FC236}">
              <a16:creationId xmlns:a16="http://schemas.microsoft.com/office/drawing/2014/main" id="{F026608B-FF3B-4F65-BAB4-EDD27E9C9A52}"/>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7" name="楕円 826">
          <a:extLst>
            <a:ext uri="{FF2B5EF4-FFF2-40B4-BE49-F238E27FC236}">
              <a16:creationId xmlns:a16="http://schemas.microsoft.com/office/drawing/2014/main" id="{81222004-EEBA-4A52-814D-BA5814C959D5}"/>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8" name="直線コネクタ 827">
          <a:extLst>
            <a:ext uri="{FF2B5EF4-FFF2-40B4-BE49-F238E27FC236}">
              <a16:creationId xmlns:a16="http://schemas.microsoft.com/office/drawing/2014/main" id="{0106D3D9-24A4-4B73-BAFC-AD47CEC70822}"/>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9" name="楕円 828">
          <a:extLst>
            <a:ext uri="{FF2B5EF4-FFF2-40B4-BE49-F238E27FC236}">
              <a16:creationId xmlns:a16="http://schemas.microsoft.com/office/drawing/2014/main" id="{C41E2233-3ACA-4489-A38E-30CAA37D2857}"/>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30" name="直線コネクタ 829">
          <a:extLst>
            <a:ext uri="{FF2B5EF4-FFF2-40B4-BE49-F238E27FC236}">
              <a16:creationId xmlns:a16="http://schemas.microsoft.com/office/drawing/2014/main" id="{076E687D-B416-4AC8-BD65-4785209207E8}"/>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31" name="楕円 830">
          <a:extLst>
            <a:ext uri="{FF2B5EF4-FFF2-40B4-BE49-F238E27FC236}">
              <a16:creationId xmlns:a16="http://schemas.microsoft.com/office/drawing/2014/main" id="{97F3FB33-EEF4-49DE-8F5C-208B382663BC}"/>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32" name="直線コネクタ 831">
          <a:extLst>
            <a:ext uri="{FF2B5EF4-FFF2-40B4-BE49-F238E27FC236}">
              <a16:creationId xmlns:a16="http://schemas.microsoft.com/office/drawing/2014/main" id="{2DB83AB9-6270-41A6-B65A-E279B94F076C}"/>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0E5B6318-8A3A-4C5B-AA61-0E886C56DE8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94164F96-A356-4949-9D34-35E99C233437}"/>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5648A46F-369D-44E5-8225-833C64F3564F}"/>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E9F0AA77-E122-47B0-BD41-18004FA130BA}"/>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7" name="n_1mainValue【消防施設】&#10;一人当たり面積">
          <a:extLst>
            <a:ext uri="{FF2B5EF4-FFF2-40B4-BE49-F238E27FC236}">
              <a16:creationId xmlns:a16="http://schemas.microsoft.com/office/drawing/2014/main" id="{7B942102-6CE9-494D-A8A1-95298FC33472}"/>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8" name="n_2mainValue【消防施設】&#10;一人当たり面積">
          <a:extLst>
            <a:ext uri="{FF2B5EF4-FFF2-40B4-BE49-F238E27FC236}">
              <a16:creationId xmlns:a16="http://schemas.microsoft.com/office/drawing/2014/main" id="{7D551F3F-5AAF-44AF-A6A9-0A9CBA0BE79E}"/>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9" name="n_3mainValue【消防施設】&#10;一人当たり面積">
          <a:extLst>
            <a:ext uri="{FF2B5EF4-FFF2-40B4-BE49-F238E27FC236}">
              <a16:creationId xmlns:a16="http://schemas.microsoft.com/office/drawing/2014/main" id="{320896F9-7613-47BE-9E42-360F938EC69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40" name="n_4mainValue【消防施設】&#10;一人当たり面積">
          <a:extLst>
            <a:ext uri="{FF2B5EF4-FFF2-40B4-BE49-F238E27FC236}">
              <a16:creationId xmlns:a16="http://schemas.microsoft.com/office/drawing/2014/main" id="{ABAAAB84-68A4-4DAA-A370-D26CC2242CBA}"/>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323B09F7-1B31-4692-8CFA-7C12915AA1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FE54DB94-EAB9-4941-8DB5-DC2BC21901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A89C71E1-A783-44A3-B49C-2936678CA7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C72005CE-E68B-4A1D-8BEF-DAE89BF902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4DAF1B17-52D1-4B96-8ABB-A9539EA847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3A8FB935-E0DC-42F7-BDA2-1F721FD401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33196B3F-01DD-44AA-A959-A1CF944426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5A0C18BA-7B32-4572-BCCC-FC59242F58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1F47691B-E565-4233-928B-1D3FEED199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6496322D-8D8A-4F4D-A4E2-E0C2C5C545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1C706315-39AF-4D05-8BE4-11E5EDBCAD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BE4C7D04-264E-47F8-9EDA-9438750603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DB14659A-C01F-4987-AFF2-4084FE4DE3C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B9800810-A8AC-4DF0-BB25-6F0B331AF2C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1018E77E-BD53-4206-8DF8-D5D4344693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AB8F9759-3EE6-467F-B72A-2CB43AFD25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5CC87612-6B35-43F3-A485-42CDD8015F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2CF35E0C-EC24-4570-A9E4-A7E0454A8B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A25FE3CE-5935-425E-9E2B-B3FD2CEF099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F8964757-E29C-4127-A766-FA2882DD6FD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CAA021CC-7FBB-4E12-ABBD-E2567BA2CE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E9AFDDDC-EAC7-4A78-B65E-7ADE3A3ED88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FEC47C70-0B9D-465D-86CE-23267BA221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AB81C0CD-42D5-4CB4-A809-625057009D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E409B694-FC4D-4DDC-AB6B-9A67D1E17E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A42BB0B7-E8D9-4E56-B863-AEBDDE8275F1}"/>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601918D7-7E53-4E2B-939F-BB1A370E904B}"/>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00971F66-85CB-4CB5-AB8C-5C724E8C2997}"/>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43E9BC88-4883-4BC7-BA46-750964B703F8}"/>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CB28ABDE-7A64-480E-8AF9-DCF832318EB5}"/>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FF09A571-8FC3-47E0-804D-D6FBCFCB1CE9}"/>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AA6C272C-1464-479D-AB4C-0B8B0A45741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8C486E80-3CF2-4D46-B1DC-ECF4C3B6ABE2}"/>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53B7E83B-ACCA-4A2B-A272-BF46CAB212A6}"/>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D05C185C-3106-43BE-B3D5-B4325944BA04}"/>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C1C2F8B1-9062-4BDC-8C30-4753D1B4648F}"/>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0B99BD7-6BC5-4C26-AECA-CCC4F03465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A1CB7C8-FE73-4DD2-8EC3-4281EEC7A4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186E271-CE7C-4534-8FDA-1994FC8411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D5E5436-F856-46CC-8E3B-434BB427E7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48E83A0-D982-4A13-9FB7-D2CA67E463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77651</xdr:rowOff>
    </xdr:from>
    <xdr:to>
      <xdr:col>85</xdr:col>
      <xdr:colOff>177800</xdr:colOff>
      <xdr:row>103</xdr:row>
      <xdr:rowOff>7801</xdr:rowOff>
    </xdr:to>
    <xdr:sp macro="" textlink="">
      <xdr:nvSpPr>
        <xdr:cNvPr id="882" name="楕円 881">
          <a:extLst>
            <a:ext uri="{FF2B5EF4-FFF2-40B4-BE49-F238E27FC236}">
              <a16:creationId xmlns:a16="http://schemas.microsoft.com/office/drawing/2014/main" id="{ACB7ED08-077D-47D9-ABCD-584CB2E0E2DC}"/>
            </a:ext>
          </a:extLst>
        </xdr:cNvPr>
        <xdr:cNvSpPr/>
      </xdr:nvSpPr>
      <xdr:spPr>
        <a:xfrm>
          <a:off x="16268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100528</xdr:rowOff>
    </xdr:from>
    <xdr:ext cx="405111" cy="259045"/>
    <xdr:sp macro="" textlink="">
      <xdr:nvSpPr>
        <xdr:cNvPr id="883" name="【庁舎】&#10;有形固定資産減価償却率該当値テキスト">
          <a:extLst>
            <a:ext uri="{FF2B5EF4-FFF2-40B4-BE49-F238E27FC236}">
              <a16:creationId xmlns:a16="http://schemas.microsoft.com/office/drawing/2014/main" id="{DD114EDA-6738-45FA-A93B-5E5A94376D1B}"/>
            </a:ext>
          </a:extLst>
        </xdr:cNvPr>
        <xdr:cNvSpPr txBox="1"/>
      </xdr:nvSpPr>
      <xdr:spPr>
        <a:xfrm>
          <a:off x="16357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884" name="楕円 883">
          <a:extLst>
            <a:ext uri="{FF2B5EF4-FFF2-40B4-BE49-F238E27FC236}">
              <a16:creationId xmlns:a16="http://schemas.microsoft.com/office/drawing/2014/main" id="{8A396B3D-9D0B-45B3-B90A-35500FE7ECFA}"/>
            </a:ext>
          </a:extLst>
        </xdr:cNvPr>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128451</xdr:rowOff>
    </xdr:to>
    <xdr:cxnSp macro="">
      <xdr:nvCxnSpPr>
        <xdr:cNvPr id="885" name="直線コネクタ 884">
          <a:extLst>
            <a:ext uri="{FF2B5EF4-FFF2-40B4-BE49-F238E27FC236}">
              <a16:creationId xmlns:a16="http://schemas.microsoft.com/office/drawing/2014/main" id="{EAD30DE3-2E40-4E93-A716-7E9BC9C6556E}"/>
            </a:ext>
          </a:extLst>
        </xdr:cNvPr>
        <xdr:cNvCxnSpPr/>
      </xdr:nvCxnSpPr>
      <xdr:spPr>
        <a:xfrm>
          <a:off x="15481300" y="1759838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20501</xdr:rowOff>
    </xdr:from>
    <xdr:to>
      <xdr:col>76</xdr:col>
      <xdr:colOff>165100</xdr:colOff>
      <xdr:row>102</xdr:row>
      <xdr:rowOff>122101</xdr:rowOff>
    </xdr:to>
    <xdr:sp macro="" textlink="">
      <xdr:nvSpPr>
        <xdr:cNvPr id="886" name="楕円 885">
          <a:extLst>
            <a:ext uri="{FF2B5EF4-FFF2-40B4-BE49-F238E27FC236}">
              <a16:creationId xmlns:a16="http://schemas.microsoft.com/office/drawing/2014/main" id="{97B57999-A93C-4F00-8C4C-10567293A90D}"/>
            </a:ext>
          </a:extLst>
        </xdr:cNvPr>
        <xdr:cNvSpPr/>
      </xdr:nvSpPr>
      <xdr:spPr>
        <a:xfrm>
          <a:off x="14541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102</xdr:row>
      <xdr:rowOff>110489</xdr:rowOff>
    </xdr:to>
    <xdr:cxnSp macro="">
      <xdr:nvCxnSpPr>
        <xdr:cNvPr id="887" name="直線コネクタ 886">
          <a:extLst>
            <a:ext uri="{FF2B5EF4-FFF2-40B4-BE49-F238E27FC236}">
              <a16:creationId xmlns:a16="http://schemas.microsoft.com/office/drawing/2014/main" id="{12B986C9-0B95-4633-9688-7FB12942E0AF}"/>
            </a:ext>
          </a:extLst>
        </xdr:cNvPr>
        <xdr:cNvCxnSpPr/>
      </xdr:nvCxnSpPr>
      <xdr:spPr>
        <a:xfrm>
          <a:off x="14592300" y="175592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159294</xdr:rowOff>
    </xdr:from>
    <xdr:to>
      <xdr:col>72</xdr:col>
      <xdr:colOff>38100</xdr:colOff>
      <xdr:row>102</xdr:row>
      <xdr:rowOff>89444</xdr:rowOff>
    </xdr:to>
    <xdr:sp macro="" textlink="">
      <xdr:nvSpPr>
        <xdr:cNvPr id="888" name="楕円 887">
          <a:extLst>
            <a:ext uri="{FF2B5EF4-FFF2-40B4-BE49-F238E27FC236}">
              <a16:creationId xmlns:a16="http://schemas.microsoft.com/office/drawing/2014/main" id="{19EB4EB0-E131-4D2B-85C7-32039858100D}"/>
            </a:ext>
          </a:extLst>
        </xdr:cNvPr>
        <xdr:cNvSpPr/>
      </xdr:nvSpPr>
      <xdr:spPr>
        <a:xfrm>
          <a:off x="13652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38644</xdr:rowOff>
    </xdr:from>
    <xdr:to>
      <xdr:col>76</xdr:col>
      <xdr:colOff>114300</xdr:colOff>
      <xdr:row>102</xdr:row>
      <xdr:rowOff>71301</xdr:rowOff>
    </xdr:to>
    <xdr:cxnSp macro="">
      <xdr:nvCxnSpPr>
        <xdr:cNvPr id="889" name="直線コネクタ 888">
          <a:extLst>
            <a:ext uri="{FF2B5EF4-FFF2-40B4-BE49-F238E27FC236}">
              <a16:creationId xmlns:a16="http://schemas.microsoft.com/office/drawing/2014/main" id="{4AD1B947-3DD9-4E67-AD59-998C8CCB0140}"/>
            </a:ext>
          </a:extLst>
        </xdr:cNvPr>
        <xdr:cNvCxnSpPr/>
      </xdr:nvCxnSpPr>
      <xdr:spPr>
        <a:xfrm>
          <a:off x="13703300" y="175265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121738</xdr:rowOff>
    </xdr:from>
    <xdr:to>
      <xdr:col>67</xdr:col>
      <xdr:colOff>101600</xdr:colOff>
      <xdr:row>102</xdr:row>
      <xdr:rowOff>51888</xdr:rowOff>
    </xdr:to>
    <xdr:sp macro="" textlink="">
      <xdr:nvSpPr>
        <xdr:cNvPr id="890" name="楕円 889">
          <a:extLst>
            <a:ext uri="{FF2B5EF4-FFF2-40B4-BE49-F238E27FC236}">
              <a16:creationId xmlns:a16="http://schemas.microsoft.com/office/drawing/2014/main" id="{9568FA15-B890-4B82-BAB1-4581E73AE22A}"/>
            </a:ext>
          </a:extLst>
        </xdr:cNvPr>
        <xdr:cNvSpPr/>
      </xdr:nvSpPr>
      <xdr:spPr>
        <a:xfrm>
          <a:off x="12763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1088</xdr:rowOff>
    </xdr:from>
    <xdr:to>
      <xdr:col>71</xdr:col>
      <xdr:colOff>177800</xdr:colOff>
      <xdr:row>102</xdr:row>
      <xdr:rowOff>38644</xdr:rowOff>
    </xdr:to>
    <xdr:cxnSp macro="">
      <xdr:nvCxnSpPr>
        <xdr:cNvPr id="891" name="直線コネクタ 890">
          <a:extLst>
            <a:ext uri="{FF2B5EF4-FFF2-40B4-BE49-F238E27FC236}">
              <a16:creationId xmlns:a16="http://schemas.microsoft.com/office/drawing/2014/main" id="{EAFD37D4-960B-4A21-BAAD-2771B01F22A2}"/>
            </a:ext>
          </a:extLst>
        </xdr:cNvPr>
        <xdr:cNvCxnSpPr/>
      </xdr:nvCxnSpPr>
      <xdr:spPr>
        <a:xfrm>
          <a:off x="12814300" y="174889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a:extLst>
            <a:ext uri="{FF2B5EF4-FFF2-40B4-BE49-F238E27FC236}">
              <a16:creationId xmlns:a16="http://schemas.microsoft.com/office/drawing/2014/main" id="{8BB86FB9-A9AC-4A15-9035-BD030590C760}"/>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a:extLst>
            <a:ext uri="{FF2B5EF4-FFF2-40B4-BE49-F238E27FC236}">
              <a16:creationId xmlns:a16="http://schemas.microsoft.com/office/drawing/2014/main" id="{B11E5EF0-E458-4480-BFFC-6A7162F7B5DD}"/>
            </a:ext>
          </a:extLst>
        </xdr:cNvPr>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a:extLst>
            <a:ext uri="{FF2B5EF4-FFF2-40B4-BE49-F238E27FC236}">
              <a16:creationId xmlns:a16="http://schemas.microsoft.com/office/drawing/2014/main" id="{36FBA787-D750-4A9A-9084-C7C707E91667}"/>
            </a:ext>
          </a:extLst>
        </xdr:cNvPr>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a:extLst>
            <a:ext uri="{FF2B5EF4-FFF2-40B4-BE49-F238E27FC236}">
              <a16:creationId xmlns:a16="http://schemas.microsoft.com/office/drawing/2014/main" id="{7567E854-B4A5-4315-B0BA-9041D5EFAF35}"/>
            </a:ext>
          </a:extLst>
        </xdr:cNvPr>
        <xdr:cNvSpPr txBox="1"/>
      </xdr:nvSpPr>
      <xdr:spPr>
        <a:xfrm>
          <a:off x="12611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896" name="n_1mainValue【庁舎】&#10;有形固定資産減価償却率">
          <a:extLst>
            <a:ext uri="{FF2B5EF4-FFF2-40B4-BE49-F238E27FC236}">
              <a16:creationId xmlns:a16="http://schemas.microsoft.com/office/drawing/2014/main" id="{80F634EF-EC0E-472E-AD4F-58252B73CC2D}"/>
            </a:ext>
          </a:extLst>
        </xdr:cNvPr>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138628</xdr:rowOff>
    </xdr:from>
    <xdr:ext cx="405111" cy="259045"/>
    <xdr:sp macro="" textlink="">
      <xdr:nvSpPr>
        <xdr:cNvPr id="897" name="n_2mainValue【庁舎】&#10;有形固定資産減価償却率">
          <a:extLst>
            <a:ext uri="{FF2B5EF4-FFF2-40B4-BE49-F238E27FC236}">
              <a16:creationId xmlns:a16="http://schemas.microsoft.com/office/drawing/2014/main" id="{A5C504DF-9D35-4328-A4F4-E0E1E181DC51}"/>
            </a:ext>
          </a:extLst>
        </xdr:cNvPr>
        <xdr:cNvSpPr txBox="1"/>
      </xdr:nvSpPr>
      <xdr:spPr>
        <a:xfrm>
          <a:off x="14389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105971</xdr:rowOff>
    </xdr:from>
    <xdr:ext cx="405111" cy="259045"/>
    <xdr:sp macro="" textlink="">
      <xdr:nvSpPr>
        <xdr:cNvPr id="898" name="n_3mainValue【庁舎】&#10;有形固定資産減価償却率">
          <a:extLst>
            <a:ext uri="{FF2B5EF4-FFF2-40B4-BE49-F238E27FC236}">
              <a16:creationId xmlns:a16="http://schemas.microsoft.com/office/drawing/2014/main" id="{FD7EB534-D39E-4600-ADD8-8254423EEE6F}"/>
            </a:ext>
          </a:extLst>
        </xdr:cNvPr>
        <xdr:cNvSpPr txBox="1"/>
      </xdr:nvSpPr>
      <xdr:spPr>
        <a:xfrm>
          <a:off x="13500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68415</xdr:rowOff>
    </xdr:from>
    <xdr:ext cx="405111" cy="259045"/>
    <xdr:sp macro="" textlink="">
      <xdr:nvSpPr>
        <xdr:cNvPr id="899" name="n_4mainValue【庁舎】&#10;有形固定資産減価償却率">
          <a:extLst>
            <a:ext uri="{FF2B5EF4-FFF2-40B4-BE49-F238E27FC236}">
              <a16:creationId xmlns:a16="http://schemas.microsoft.com/office/drawing/2014/main" id="{56BCCF7A-DF22-4606-BEB9-AFD1A3D59475}"/>
            </a:ext>
          </a:extLst>
        </xdr:cNvPr>
        <xdr:cNvSpPr txBox="1"/>
      </xdr:nvSpPr>
      <xdr:spPr>
        <a:xfrm>
          <a:off x="12611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F63ECDE7-493A-4C0D-AF5A-A885E5C781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D67AA3EA-C9A6-4ACD-97C3-3BBFDD9ECE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F779C743-7FE1-4377-B82F-22B4F3A463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A678BED0-2292-44A4-B147-3EBC36A318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E019370F-CDF4-4A5B-B145-97E23FC442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2A0485E-C6B2-4C4A-9483-8C1DAE347E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75EEF2FA-D7CA-42A0-B806-EA1E6BF01C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638C7D58-5F34-4668-BF85-60E4C88541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C06CA312-AE51-49BF-B751-49A08F97BB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69417F64-FC73-4F81-8574-3A6D741F60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1656322B-211E-4287-83A2-D459AB39A75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31AC3BCF-6381-4D51-AE8D-620F0FA721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98437C37-3D00-4F6B-A765-0D75575BFA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2E0E0E63-633A-42F3-BCA4-48A9CA08CE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BBDD3C1F-19B8-4382-ABB2-6683E131C3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8338A9D1-689F-4A72-8084-B525B8F48D2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B5F2008A-6136-4492-9AF8-5EF9CA142DA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770D4C70-EB89-44CF-96BC-F9CC15ED4DC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DBD6DFFB-1F8B-4C81-A3BE-005EC8CBCB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CE73F367-38BF-4571-A7B8-CAAF9D2C684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92EA9F31-16CA-4DC5-A042-868925CF82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E0195EF6-68A6-4251-B209-D7C37D7A66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9044666A-9FD7-4A09-8BB2-4B21C163B6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763A7770-0AC6-4A1D-B403-CA0BD2CAF0C9}"/>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1EA88BB9-078A-4859-A5DE-D5F07FFC7721}"/>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B052E5A3-E851-4142-9058-1CBF2BA59A99}"/>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AD131DFA-23E1-43A2-ACDB-D3497B9E275F}"/>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2DC6C8AF-46B6-4483-AD5B-7BF2DECE2832}"/>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9B4D66E5-4E0A-456A-AA8E-30CD64908E56}"/>
            </a:ext>
          </a:extLst>
        </xdr:cNvPr>
        <xdr:cNvSpPr txBox="1"/>
      </xdr:nvSpPr>
      <xdr:spPr>
        <a:xfrm>
          <a:off x="221996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6DEB3B6C-E25F-4A15-8CAF-7E85E6454C88}"/>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661FFC33-5FD5-4191-8619-FFC94C254FE0}"/>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498661DC-1016-44CC-8C74-040003B5B388}"/>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5BAD4D3E-0033-48C7-819A-9F8360561B49}"/>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C80FD908-F559-4584-B4F9-FAE32C097F56}"/>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2B11F0F-709E-460C-83AE-1D96CB46A3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2F0B9BA-649F-4028-95A8-BA589160A9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CCE379A-82FD-4759-AEE8-AA2F941D67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CC4C50C-653F-4E96-9EEC-C9F718354A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DB5A027-6D84-4009-AAB2-09FFB3E2B8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939" name="楕円 938">
          <a:extLst>
            <a:ext uri="{FF2B5EF4-FFF2-40B4-BE49-F238E27FC236}">
              <a16:creationId xmlns:a16="http://schemas.microsoft.com/office/drawing/2014/main" id="{B41FA50A-9251-49B3-8DD1-4CF2AB14C0BB}"/>
            </a:ext>
          </a:extLst>
        </xdr:cNvPr>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940" name="【庁舎】&#10;一人当たり面積該当値テキスト">
          <a:extLst>
            <a:ext uri="{FF2B5EF4-FFF2-40B4-BE49-F238E27FC236}">
              <a16:creationId xmlns:a16="http://schemas.microsoft.com/office/drawing/2014/main" id="{1C1C2AF9-21EC-4FA3-9B2E-2273ABFC83DB}"/>
            </a:ext>
          </a:extLst>
        </xdr:cNvPr>
        <xdr:cNvSpPr txBox="1"/>
      </xdr:nvSpPr>
      <xdr:spPr>
        <a:xfrm>
          <a:off x="22199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941" name="楕円 940">
          <a:extLst>
            <a:ext uri="{FF2B5EF4-FFF2-40B4-BE49-F238E27FC236}">
              <a16:creationId xmlns:a16="http://schemas.microsoft.com/office/drawing/2014/main" id="{6942A493-57F9-404A-B5D0-C94BFF273203}"/>
            </a:ext>
          </a:extLst>
        </xdr:cNvPr>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45720</xdr:rowOff>
    </xdr:to>
    <xdr:cxnSp macro="">
      <xdr:nvCxnSpPr>
        <xdr:cNvPr id="942" name="直線コネクタ 941">
          <a:extLst>
            <a:ext uri="{FF2B5EF4-FFF2-40B4-BE49-F238E27FC236}">
              <a16:creationId xmlns:a16="http://schemas.microsoft.com/office/drawing/2014/main" id="{3C0EF3CE-CEF1-4C39-9280-F75D0C2649B8}"/>
            </a:ext>
          </a:extLst>
        </xdr:cNvPr>
        <xdr:cNvCxnSpPr/>
      </xdr:nvCxnSpPr>
      <xdr:spPr>
        <a:xfrm flipV="1">
          <a:off x="21323300" y="18036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166370</xdr:rowOff>
    </xdr:from>
    <xdr:to>
      <xdr:col>107</xdr:col>
      <xdr:colOff>101600</xdr:colOff>
      <xdr:row>105</xdr:row>
      <xdr:rowOff>96520</xdr:rowOff>
    </xdr:to>
    <xdr:sp macro="" textlink="">
      <xdr:nvSpPr>
        <xdr:cNvPr id="943" name="楕円 942">
          <a:extLst>
            <a:ext uri="{FF2B5EF4-FFF2-40B4-BE49-F238E27FC236}">
              <a16:creationId xmlns:a16="http://schemas.microsoft.com/office/drawing/2014/main" id="{B0BC6AE3-0435-4873-A7F9-F16DE2D3DD4C}"/>
            </a:ext>
          </a:extLst>
        </xdr:cNvPr>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45720</xdr:rowOff>
    </xdr:to>
    <xdr:cxnSp macro="">
      <xdr:nvCxnSpPr>
        <xdr:cNvPr id="944" name="直線コネクタ 943">
          <a:extLst>
            <a:ext uri="{FF2B5EF4-FFF2-40B4-BE49-F238E27FC236}">
              <a16:creationId xmlns:a16="http://schemas.microsoft.com/office/drawing/2014/main" id="{3E686946-DD37-4E18-B670-89933C159615}"/>
            </a:ext>
          </a:extLst>
        </xdr:cNvPr>
        <xdr:cNvCxnSpPr/>
      </xdr:nvCxnSpPr>
      <xdr:spPr>
        <a:xfrm>
          <a:off x="20434300" y="1804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45" name="楕円 944">
          <a:extLst>
            <a:ext uri="{FF2B5EF4-FFF2-40B4-BE49-F238E27FC236}">
              <a16:creationId xmlns:a16="http://schemas.microsoft.com/office/drawing/2014/main" id="{63386AE7-D7BC-43A1-BC0B-D0C5B66435AD}"/>
            </a:ext>
          </a:extLst>
        </xdr:cNvPr>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45720</xdr:rowOff>
    </xdr:from>
    <xdr:to>
      <xdr:col>107</xdr:col>
      <xdr:colOff>50800</xdr:colOff>
      <xdr:row>105</xdr:row>
      <xdr:rowOff>49530</xdr:rowOff>
    </xdr:to>
    <xdr:cxnSp macro="">
      <xdr:nvCxnSpPr>
        <xdr:cNvPr id="946" name="直線コネクタ 945">
          <a:extLst>
            <a:ext uri="{FF2B5EF4-FFF2-40B4-BE49-F238E27FC236}">
              <a16:creationId xmlns:a16="http://schemas.microsoft.com/office/drawing/2014/main" id="{47C63CBF-6AA6-47A2-B548-DB2F19F9FEFD}"/>
            </a:ext>
          </a:extLst>
        </xdr:cNvPr>
        <xdr:cNvCxnSpPr/>
      </xdr:nvCxnSpPr>
      <xdr:spPr>
        <a:xfrm flipV="1">
          <a:off x="19545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47" name="楕円 946">
          <a:extLst>
            <a:ext uri="{FF2B5EF4-FFF2-40B4-BE49-F238E27FC236}">
              <a16:creationId xmlns:a16="http://schemas.microsoft.com/office/drawing/2014/main" id="{8B780152-3F6D-4EFC-B51A-7706067E46DD}"/>
            </a:ext>
          </a:extLst>
        </xdr:cNvPr>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49530</xdr:rowOff>
    </xdr:from>
    <xdr:to>
      <xdr:col>102</xdr:col>
      <xdr:colOff>114300</xdr:colOff>
      <xdr:row>105</xdr:row>
      <xdr:rowOff>49530</xdr:rowOff>
    </xdr:to>
    <xdr:cxnSp macro="">
      <xdr:nvCxnSpPr>
        <xdr:cNvPr id="948" name="直線コネクタ 947">
          <a:extLst>
            <a:ext uri="{FF2B5EF4-FFF2-40B4-BE49-F238E27FC236}">
              <a16:creationId xmlns:a16="http://schemas.microsoft.com/office/drawing/2014/main" id="{B821E2D6-501F-496C-80F8-DE6810072F7C}"/>
            </a:ext>
          </a:extLst>
        </xdr:cNvPr>
        <xdr:cNvCxnSpPr/>
      </xdr:nvCxnSpPr>
      <xdr:spPr>
        <a:xfrm>
          <a:off x="18656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5714E146-B4D4-4597-96FB-C7994AA17977}"/>
            </a:ext>
          </a:extLst>
        </xdr:cNvPr>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2BD7F4E8-FB8B-44AF-91BA-11A6EBF9F294}"/>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B75B61B3-45D2-4300-B531-41304EF46D27}"/>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F59153EF-AEDF-4530-9AEA-CD36BA08A14A}"/>
            </a:ext>
          </a:extLst>
        </xdr:cNvPr>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953" name="n_1mainValue【庁舎】&#10;一人当たり面積">
          <a:extLst>
            <a:ext uri="{FF2B5EF4-FFF2-40B4-BE49-F238E27FC236}">
              <a16:creationId xmlns:a16="http://schemas.microsoft.com/office/drawing/2014/main" id="{8937788D-A7A5-49C8-BE38-382AF430BD53}"/>
            </a:ext>
          </a:extLst>
        </xdr:cNvPr>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954" name="n_2mainValue【庁舎】&#10;一人当たり面積">
          <a:extLst>
            <a:ext uri="{FF2B5EF4-FFF2-40B4-BE49-F238E27FC236}">
              <a16:creationId xmlns:a16="http://schemas.microsoft.com/office/drawing/2014/main" id="{617CE7CB-CEDC-4412-99A5-138489288F0F}"/>
            </a:ext>
          </a:extLst>
        </xdr:cNvPr>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55" name="n_3mainValue【庁舎】&#10;一人当たり面積">
          <a:extLst>
            <a:ext uri="{FF2B5EF4-FFF2-40B4-BE49-F238E27FC236}">
              <a16:creationId xmlns:a16="http://schemas.microsoft.com/office/drawing/2014/main" id="{E9B3F386-021A-4293-B532-432DB83B57F4}"/>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956" name="n_4mainValue【庁舎】&#10;一人当たり面積">
          <a:extLst>
            <a:ext uri="{FF2B5EF4-FFF2-40B4-BE49-F238E27FC236}">
              <a16:creationId xmlns:a16="http://schemas.microsoft.com/office/drawing/2014/main" id="{3842C6B3-0A00-4E0E-B30A-09D84D5AE9CB}"/>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EE3DBC3B-3F55-4241-96D1-815A8D4C72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B209C325-1FE9-433F-AB03-4D87A1AC1E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11F2417C-CB72-4DCA-973C-6FD8E6D2F2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年度に町田市バイオエネルギーセンターが完成したことにより、有形固定資産減価償却率が大幅に減少した。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保健センター・保健所については、全国平均及び東京都、類似団体の平均を大きく上回っており、現在老朽化している保健センター・保健所施設の複合化を含む建替えに向けて、検討を進めている。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か年平均の財政力指数は</a:t>
          </a:r>
          <a:r>
            <a:rPr kumimoji="1" lang="en-US" altLang="ja-JP" sz="1100">
              <a:latin typeface="ＭＳ Ｐゴシック" panose="020B0600070205080204" pitchFamily="50" charset="-128"/>
              <a:ea typeface="ＭＳ Ｐゴシック" panose="020B0600070205080204" pitchFamily="50" charset="-128"/>
            </a:rPr>
            <a:t>0.953</a:t>
          </a:r>
          <a:r>
            <a:rPr kumimoji="1" lang="ja-JP" altLang="en-US" sz="1100">
              <a:latin typeface="ＭＳ Ｐゴシック" panose="020B0600070205080204" pitchFamily="50" charset="-128"/>
              <a:ea typeface="ＭＳ Ｐゴシック" panose="020B0600070205080204" pitchFamily="50" charset="-128"/>
            </a:rPr>
            <a:t>であり、前年度と比較すると</a:t>
          </a:r>
          <a:r>
            <a:rPr kumimoji="1" lang="en-US" altLang="ja-JP" sz="1100">
              <a:latin typeface="ＭＳ Ｐゴシック" panose="020B0600070205080204" pitchFamily="50" charset="-128"/>
              <a:ea typeface="ＭＳ Ｐゴシック" panose="020B0600070205080204" pitchFamily="50" charset="-128"/>
            </a:rPr>
            <a:t>0.014</a:t>
          </a:r>
          <a:r>
            <a:rPr kumimoji="1" lang="ja-JP" altLang="en-US" sz="1100">
              <a:latin typeface="ＭＳ Ｐゴシック" panose="020B0600070205080204" pitchFamily="50" charset="-128"/>
              <a:ea typeface="ＭＳ Ｐゴシック" panose="020B0600070205080204" pitchFamily="50" charset="-128"/>
            </a:rPr>
            <a:t>ポイント減少した。また、令和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年度単年度の財政力指数は</a:t>
          </a:r>
          <a:r>
            <a:rPr kumimoji="1" lang="en-US" altLang="ja-JP" sz="1100">
              <a:latin typeface="ＭＳ Ｐゴシック" panose="020B0600070205080204" pitchFamily="50" charset="-128"/>
              <a:ea typeface="ＭＳ Ｐゴシック" panose="020B0600070205080204" pitchFamily="50" charset="-128"/>
            </a:rPr>
            <a:t>0.929</a:t>
          </a:r>
          <a:r>
            <a:rPr kumimoji="1" lang="ja-JP" altLang="en-US" sz="1100">
              <a:latin typeface="ＭＳ Ｐゴシック" panose="020B0600070205080204" pitchFamily="50" charset="-128"/>
              <a:ea typeface="ＭＳ Ｐゴシック" panose="020B0600070205080204" pitchFamily="50" charset="-128"/>
            </a:rPr>
            <a:t>で、前年度より</a:t>
          </a:r>
          <a:r>
            <a:rPr kumimoji="1" lang="en-US" altLang="ja-JP" sz="1100">
              <a:latin typeface="ＭＳ Ｐゴシック" panose="020B0600070205080204" pitchFamily="50" charset="-128"/>
              <a:ea typeface="ＭＳ Ｐゴシック" panose="020B0600070205080204" pitchFamily="50" charset="-128"/>
            </a:rPr>
            <a:t>0.039</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か年平均の減少理由は、主に社会福祉費の増加によって、基準財政需要額が基準財政収入額より増加幅が大きかったことによる。</a:t>
          </a:r>
        </a:p>
        <a:p>
          <a:r>
            <a:rPr kumimoji="1" lang="ja-JP" altLang="en-US" sz="1100">
              <a:latin typeface="ＭＳ Ｐゴシック" panose="020B0600070205080204" pitchFamily="50" charset="-128"/>
              <a:ea typeface="ＭＳ Ｐゴシック" panose="020B0600070205080204" pitchFamily="50" charset="-128"/>
            </a:rPr>
            <a:t>　単年度の減少理由は、基準財政収入額が</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の増に対し、基準財政需要額が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増加したことによる。需要額の主な項目では生活保護費が</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財政力指数が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を下回っている現状を改善するには、今後も経常事業費等の縮減及び歳入増へ向けた取り組みなどを継続する必要がある。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59972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年度の町田市の経常収支比率は</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ポイント減少した。一般財源における人件費の減少などが影響したことによる。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経常収支比率は、景気の低迷により市税増収を大きくは期待できない一方で、認定こども園等施設型給付費など扶助費が年々増加している状況などから、依然厳しい状況が続いている。</a:t>
          </a:r>
        </a:p>
        <a:p>
          <a:r>
            <a:rPr kumimoji="1" lang="ja-JP" altLang="en-US" sz="1300">
              <a:latin typeface="ＭＳ Ｐゴシック" panose="020B0600070205080204" pitchFamily="50" charset="-128"/>
              <a:ea typeface="ＭＳ Ｐゴシック" panose="020B0600070205080204" pitchFamily="50" charset="-128"/>
            </a:rPr>
            <a:t>将来に向けて、様々な市民要望に柔軟に対応していくためにも、さらなる経常経費の抑制、行政経営改革を継続する必要がある。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146473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29570"/>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995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98213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3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年度の人件費の決算額は</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千万円で、前年度と比較して</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千万円減少した。職員給（一般職員の給与・諸手当）は</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億円で、最も職員給の多かった平成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千万円）に比べ</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2,341</a:t>
          </a:r>
          <a:r>
            <a:rPr kumimoji="1" lang="ja-JP" altLang="en-US" sz="1200">
              <a:latin typeface="ＭＳ Ｐゴシック" panose="020B0600070205080204" pitchFamily="50" charset="-128"/>
              <a:ea typeface="ＭＳ Ｐゴシック" panose="020B0600070205080204" pitchFamily="50" charset="-128"/>
            </a:rPr>
            <a:t>人）のピーク時に比べ、</a:t>
          </a:r>
          <a:r>
            <a:rPr kumimoji="1" lang="en-US" altLang="ja-JP" sz="1200">
              <a:latin typeface="ＭＳ Ｐゴシック" panose="020B0600070205080204" pitchFamily="50" charset="-128"/>
              <a:ea typeface="ＭＳ Ｐゴシック" panose="020B0600070205080204" pitchFamily="50" charset="-128"/>
            </a:rPr>
            <a:t>269</a:t>
          </a:r>
          <a:r>
            <a:rPr kumimoji="1" lang="ja-JP" altLang="en-US" sz="1200">
              <a:latin typeface="ＭＳ Ｐゴシック" panose="020B0600070205080204" pitchFamily="50" charset="-128"/>
              <a:ea typeface="ＭＳ Ｐゴシック" panose="020B0600070205080204" pitchFamily="50" charset="-128"/>
            </a:rPr>
            <a:t>人の削減となっている。今後も職員定数の適正化に向け、効率的な執行体制の構築を図っていく。</a:t>
          </a:r>
        </a:p>
        <a:p>
          <a:r>
            <a:rPr kumimoji="1" lang="ja-JP" altLang="en-US" sz="1200">
              <a:latin typeface="ＭＳ Ｐゴシック" panose="020B0600070205080204" pitchFamily="50" charset="-128"/>
              <a:ea typeface="ＭＳ Ｐゴシック" panose="020B0600070205080204" pitchFamily="50" charset="-128"/>
            </a:rPr>
            <a:t>物件費の決算額は</a:t>
          </a:r>
          <a:r>
            <a:rPr kumimoji="1" lang="en-US" altLang="ja-JP" sz="1200">
              <a:latin typeface="ＭＳ Ｐゴシック" panose="020B0600070205080204" pitchFamily="50" charset="-128"/>
              <a:ea typeface="ＭＳ Ｐゴシック" panose="020B0600070205080204" pitchFamily="50" charset="-128"/>
            </a:rPr>
            <a:t>280</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千万円で、前年度と比較して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千万円増加した。これは、新型コロナウイルス予防接種委託料が</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千万円の増加となったことなどによる。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52642</xdr:rowOff>
    </xdr:from>
    <xdr:to>
      <xdr:col>23</xdr:col>
      <xdr:colOff>133350</xdr:colOff>
      <xdr:row>82</xdr:row>
      <xdr:rowOff>111868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1542"/>
          <a:ext cx="8382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69002</xdr:rowOff>
    </xdr:from>
    <xdr:to>
      <xdr:col>19</xdr:col>
      <xdr:colOff>133350</xdr:colOff>
      <xdr:row>82</xdr:row>
      <xdr:rowOff>52642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6452"/>
          <a:ext cx="889000" cy="15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10903</xdr:rowOff>
    </xdr:from>
    <xdr:to>
      <xdr:col>15</xdr:col>
      <xdr:colOff>82550</xdr:colOff>
      <xdr:row>81</xdr:row>
      <xdr:rowOff>69002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98353"/>
          <a:ext cx="88900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155260</xdr:rowOff>
    </xdr:from>
    <xdr:to>
      <xdr:col>11</xdr:col>
      <xdr:colOff>31750</xdr:colOff>
      <xdr:row>81</xdr:row>
      <xdr:rowOff>10903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71260"/>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61068</xdr:rowOff>
    </xdr:from>
    <xdr:to>
      <xdr:col>23</xdr:col>
      <xdr:colOff>184150</xdr:colOff>
      <xdr:row>82</xdr:row>
      <xdr:rowOff>162668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77595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1842</xdr:rowOff>
    </xdr:from>
    <xdr:to>
      <xdr:col>19</xdr:col>
      <xdr:colOff>184150</xdr:colOff>
      <xdr:row>82</xdr:row>
      <xdr:rowOff>103442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113619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18202</xdr:rowOff>
    </xdr:from>
    <xdr:to>
      <xdr:col>15</xdr:col>
      <xdr:colOff>133350</xdr:colOff>
      <xdr:row>81</xdr:row>
      <xdr:rowOff>119802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131553</xdr:rowOff>
    </xdr:from>
    <xdr:to>
      <xdr:col>11</xdr:col>
      <xdr:colOff>82550</xdr:colOff>
      <xdr:row>81</xdr:row>
      <xdr:rowOff>61703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71880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104460</xdr:rowOff>
    </xdr:from>
    <xdr:to>
      <xdr:col>7</xdr:col>
      <xdr:colOff>31750</xdr:colOff>
      <xdr:row>81</xdr:row>
      <xdr:rowOff>34610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44787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年度からは部長級の給与の見直し、令和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月期末手当の廃止を実施しており、今後も東京都を参考にした給与制度の適正化に努める。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職員数は、公共施設再編や学校再編の検討に対して増加する一方で、学校用務・給食調理業務及びごみ処理業務等の民間委託や生活介護事業の民営化により減少した。この結果、令和３年度と比較して普通会計全体で職員数が</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人減少し、人口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人当たり職員数は前年度と比較して</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減少している。</a:t>
          </a:r>
        </a:p>
        <a:p>
          <a:r>
            <a:rPr kumimoji="1" lang="ja-JP" altLang="en-US" sz="1050">
              <a:latin typeface="ＭＳ Ｐゴシック" panose="020B0600070205080204" pitchFamily="50" charset="-128"/>
              <a:ea typeface="ＭＳ Ｐゴシック" panose="020B0600070205080204" pitchFamily="50" charset="-128"/>
            </a:rPr>
            <a:t>定数管理の計画として、令和４年度に策定した町田市職員定数管理計画（</a:t>
          </a:r>
          <a:r>
            <a:rPr kumimoji="1" lang="en-US" altLang="ja-JP" sz="1050">
              <a:latin typeface="ＭＳ Ｐゴシック" panose="020B0600070205080204" pitchFamily="50" charset="-128"/>
              <a:ea typeface="ＭＳ Ｐゴシック" panose="020B0600070205080204" pitchFamily="50" charset="-128"/>
            </a:rPr>
            <a:t>22‐26</a:t>
          </a:r>
          <a:r>
            <a:rPr kumimoji="1" lang="ja-JP" altLang="en-US" sz="1050">
              <a:latin typeface="ＭＳ Ｐゴシック" panose="020B0600070205080204" pitchFamily="50" charset="-128"/>
              <a:ea typeface="ＭＳ Ｐゴシック" panose="020B0600070205080204" pitchFamily="50" charset="-128"/>
            </a:rPr>
            <a:t>）では、「市の事務を執行するために必要な職員の数」と定義した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職員定数</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年度定数</a:t>
          </a:r>
          <a:r>
            <a:rPr kumimoji="1" lang="en-US" altLang="ja-JP" sz="1050">
              <a:latin typeface="ＭＳ Ｐゴシック" panose="020B0600070205080204" pitchFamily="50" charset="-128"/>
              <a:ea typeface="ＭＳ Ｐゴシック" panose="020B0600070205080204" pitchFamily="50" charset="-128"/>
            </a:rPr>
            <a:t>2,233</a:t>
          </a:r>
          <a:r>
            <a:rPr kumimoji="1" lang="ja-JP" altLang="en-US" sz="1050">
              <a:latin typeface="ＭＳ Ｐゴシック" panose="020B0600070205080204" pitchFamily="50" charset="-128"/>
              <a:ea typeface="ＭＳ Ｐゴシック" panose="020B0600070205080204" pitchFamily="50" charset="-128"/>
            </a:rPr>
            <a:t>人に対して、令和</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年度定数を</a:t>
          </a:r>
          <a:r>
            <a:rPr kumimoji="1" lang="en-US" altLang="ja-JP" sz="1050">
              <a:latin typeface="ＭＳ Ｐゴシック" panose="020B0600070205080204" pitchFamily="50" charset="-128"/>
              <a:ea typeface="ＭＳ Ｐゴシック" panose="020B0600070205080204" pitchFamily="50" charset="-128"/>
            </a:rPr>
            <a:t>2,141</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(92</a:t>
          </a:r>
          <a:r>
            <a:rPr kumimoji="1" lang="ja-JP" altLang="en-US" sz="1050">
              <a:latin typeface="ＭＳ Ｐゴシック" panose="020B0600070205080204" pitchFamily="50" charset="-128"/>
              <a:ea typeface="ＭＳ Ｐゴシック" panose="020B0600070205080204" pitchFamily="50" charset="-128"/>
            </a:rPr>
            <a:t>人削減</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にすることを定めている。今後も「町田市職員定数管理計画</a:t>
          </a:r>
          <a:r>
            <a:rPr kumimoji="1" lang="en-US" altLang="ja-JP" sz="1050">
              <a:latin typeface="ＭＳ Ｐゴシック" panose="020B0600070205080204" pitchFamily="50" charset="-128"/>
              <a:ea typeface="ＭＳ Ｐゴシック" panose="020B0600070205080204" pitchFamily="50" charset="-128"/>
            </a:rPr>
            <a:t>(22‐26)</a:t>
          </a:r>
          <a:r>
            <a:rPr kumimoji="1" lang="ja-JP" altLang="en-US" sz="1050">
              <a:latin typeface="ＭＳ Ｐゴシック" panose="020B0600070205080204" pitchFamily="50" charset="-128"/>
              <a:ea typeface="ＭＳ Ｐゴシック" panose="020B0600070205080204" pitchFamily="50" charset="-128"/>
            </a:rPr>
            <a:t>」に基づき、適切な職員定数管理に努めていく。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127907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365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141696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434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141696</xdr:rowOff>
    </xdr:from>
    <xdr:to>
      <xdr:col>72</xdr:col>
      <xdr:colOff>203200</xdr:colOff>
      <xdr:row>59</xdr:row>
      <xdr:rowOff>148590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572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148590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70213</xdr:rowOff>
    </xdr:from>
    <xdr:to>
      <xdr:col>81</xdr:col>
      <xdr:colOff>95250</xdr:colOff>
      <xdr:row>60</xdr:row>
      <xdr:rowOff>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162940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90896</xdr:rowOff>
    </xdr:from>
    <xdr:to>
      <xdr:col>73</xdr:col>
      <xdr:colOff>44450</xdr:colOff>
      <xdr:row>60</xdr:row>
      <xdr:rowOff>21046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ポイント上昇したものの、類似団体内順位は</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位となっている。（令和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年度実算出数値：</a:t>
          </a:r>
          <a:r>
            <a:rPr kumimoji="1" lang="en-US" altLang="ja-JP" sz="1050">
              <a:latin typeface="ＭＳ Ｐゴシック" panose="020B0600070205080204" pitchFamily="50" charset="-128"/>
              <a:ea typeface="ＭＳ Ｐゴシック" panose="020B0600070205080204" pitchFamily="50" charset="-128"/>
            </a:rPr>
            <a:t>1.08389%</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年度実算出数値：</a:t>
          </a:r>
          <a:r>
            <a:rPr kumimoji="1" lang="en-US" altLang="ja-JP" sz="1050">
              <a:latin typeface="ＭＳ Ｐゴシック" panose="020B0600070205080204" pitchFamily="50" charset="-128"/>
              <a:ea typeface="ＭＳ Ｐゴシック" panose="020B0600070205080204" pitchFamily="50" charset="-128"/>
            </a:rPr>
            <a:t>-0.01326%</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上昇した主な要因としては、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年度からの学校教育施設等整備事業（</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億円）やごみ処理施設整備事業（</a:t>
          </a:r>
          <a:r>
            <a:rPr kumimoji="1" lang="en-US" altLang="ja-JP" sz="1050">
              <a:latin typeface="ＭＳ Ｐゴシック" panose="020B0600070205080204" pitchFamily="50" charset="-128"/>
              <a:ea typeface="ＭＳ Ｐゴシック" panose="020B0600070205080204" pitchFamily="50" charset="-128"/>
            </a:rPr>
            <a:t>9.2</a:t>
          </a:r>
          <a:r>
            <a:rPr kumimoji="1" lang="ja-JP" altLang="en-US" sz="1050">
              <a:latin typeface="ＭＳ Ｐゴシック" panose="020B0600070205080204" pitchFamily="50" charset="-128"/>
              <a:ea typeface="ＭＳ Ｐゴシック" panose="020B0600070205080204" pitchFamily="50" charset="-128"/>
            </a:rPr>
            <a:t>億円）の償還開始により、平成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年度及び令和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年度の元利償還金が増加している。このため、令和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年度及び令和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年度の単年度を平均に含む令和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年度決算の値（令和元年度～令和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年度の三カ年平均）の方が、昨年度の令和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年度決算の値（平成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年度の三カ年平均）と比べ、増加した。今後についても、後年度の公債費負担軽減などを行い、適正水準の維持を目指す。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56243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253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37</xdr:row>
      <xdr:rowOff>124278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89807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39007</xdr:rowOff>
    </xdr:from>
    <xdr:to>
      <xdr:col>68</xdr:col>
      <xdr:colOff>203200</xdr:colOff>
      <xdr:row>37</xdr:row>
      <xdr:rowOff>140607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150784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年度は将来負担額</a:t>
          </a:r>
          <a:r>
            <a:rPr kumimoji="1" lang="en-US" altLang="ja-JP" sz="1000">
              <a:latin typeface="ＭＳ Ｐゴシック" panose="020B0600070205080204" pitchFamily="50" charset="-128"/>
              <a:ea typeface="ＭＳ Ｐゴシック" panose="020B0600070205080204" pitchFamily="50" charset="-128"/>
            </a:rPr>
            <a:t>1,242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千万円に対し、控除される充当可能財源が</a:t>
          </a:r>
          <a:r>
            <a:rPr kumimoji="1" lang="en-US" altLang="ja-JP" sz="1000">
              <a:latin typeface="ＭＳ Ｐゴシック" panose="020B0600070205080204" pitchFamily="50" charset="-128"/>
              <a:ea typeface="ＭＳ Ｐゴシック" panose="020B0600070205080204" pitchFamily="50" charset="-128"/>
            </a:rPr>
            <a:t>1,358</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千万円あり、差引の結果、将来負担額が生じていない。（令和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年度数値：</a:t>
          </a:r>
          <a:r>
            <a:rPr kumimoji="1" lang="en-US" altLang="ja-JP" sz="1000">
              <a:latin typeface="ＭＳ Ｐゴシック" panose="020B0600070205080204" pitchFamily="50" charset="-128"/>
              <a:ea typeface="ＭＳ Ｐゴシック" panose="020B0600070205080204" pitchFamily="50" charset="-128"/>
            </a:rPr>
            <a:t>-15.0</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年度数値：</a:t>
          </a:r>
          <a:r>
            <a:rPr kumimoji="1" lang="en-US" altLang="ja-JP" sz="1000">
              <a:latin typeface="ＭＳ Ｐゴシック" panose="020B0600070205080204" pitchFamily="50" charset="-128"/>
              <a:ea typeface="ＭＳ Ｐゴシック" panose="020B0600070205080204" pitchFamily="50" charset="-128"/>
            </a:rPr>
            <a:t>-6.9</a:t>
          </a:r>
          <a:r>
            <a:rPr kumimoji="1" lang="ja-JP" altLang="en-US" sz="1000">
              <a:latin typeface="ＭＳ Ｐゴシック" panose="020B0600070205080204" pitchFamily="50" charset="-128"/>
              <a:ea typeface="ＭＳ Ｐゴシック" panose="020B0600070205080204" pitchFamily="50" charset="-128"/>
            </a:rPr>
            <a:t>）　</a:t>
          </a:r>
        </a:p>
        <a:p>
          <a:r>
            <a:rPr kumimoji="1" lang="ja-JP" altLang="en-US" sz="1000">
              <a:latin typeface="ＭＳ Ｐゴシック" panose="020B0600070205080204" pitchFamily="50" charset="-128"/>
              <a:ea typeface="ＭＳ Ｐゴシック" panose="020B0600070205080204" pitchFamily="50" charset="-128"/>
            </a:rPr>
            <a:t>減理由としては、①病院事業会計の地方債の元金残高が増加したことなどにより、公営企業等繰入見込額が、前年度比較で</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億円減少した、②財政調整基金、公共施設整備基金、職員退職手当基金などが増加したことにより、地方債の償還額等に充当可能な基金が、前年度比較で</a:t>
          </a:r>
          <a:r>
            <a:rPr kumimoji="1" lang="en-US" altLang="ja-JP" sz="1000">
              <a:latin typeface="ＭＳ Ｐゴシック" panose="020B0600070205080204" pitchFamily="50" charset="-128"/>
              <a:ea typeface="ＭＳ Ｐゴシック" panose="020B0600070205080204" pitchFamily="50" charset="-128"/>
            </a:rPr>
            <a:t>16.9</a:t>
          </a:r>
          <a:r>
            <a:rPr kumimoji="1" lang="ja-JP" altLang="en-US" sz="1000">
              <a:latin typeface="ＭＳ Ｐゴシック" panose="020B0600070205080204" pitchFamily="50" charset="-128"/>
              <a:ea typeface="ＭＳ Ｐゴシック" panose="020B0600070205080204" pitchFamily="50" charset="-128"/>
            </a:rPr>
            <a:t>億円増加した、③下水道費及び清掃費の増などにより、基準財政需要額算入見込額が、前年度比較で</a:t>
          </a:r>
          <a:r>
            <a:rPr kumimoji="1" lang="en-US" altLang="ja-JP" sz="1000">
              <a:latin typeface="ＭＳ Ｐゴシック" panose="020B0600070205080204" pitchFamily="50" charset="-128"/>
              <a:ea typeface="ＭＳ Ｐゴシック" panose="020B0600070205080204" pitchFamily="50" charset="-128"/>
            </a:rPr>
            <a:t>13.5</a:t>
          </a:r>
          <a:r>
            <a:rPr kumimoji="1" lang="ja-JP" altLang="en-US" sz="1000">
              <a:latin typeface="ＭＳ Ｐゴシック" panose="020B0600070205080204" pitchFamily="50" charset="-128"/>
              <a:ea typeface="ＭＳ Ｐゴシック" panose="020B0600070205080204" pitchFamily="50" charset="-128"/>
            </a:rPr>
            <a:t>億円増加したため。①は将来負担比率の分子の値、②及び③は将来負担比率の分子から控除される値であることから、令和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年度決算では令和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年度決算と比べて将来負担比率の値が減少した。</a:t>
          </a:r>
        </a:p>
        <a:p>
          <a:r>
            <a:rPr kumimoji="1" lang="ja-JP" altLang="en-US" sz="1000">
              <a:latin typeface="ＭＳ Ｐゴシック" panose="020B0600070205080204" pitchFamily="50" charset="-128"/>
              <a:ea typeface="ＭＳ Ｐゴシック" panose="020B0600070205080204" pitchFamily="50" charset="-128"/>
            </a:rPr>
            <a:t>今後も将来負担の増大を招くことが無いよう地方債の管理を徹底する。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116417</xdr:colOff>
      <xdr:row>26</xdr:row>
      <xdr:rowOff>95247</xdr:rowOff>
    </xdr:from>
    <xdr:ext cx="11605741" cy="425758"/>
    <xdr:sp macro="" textlink="">
      <xdr:nvSpPr>
        <xdr:cNvPr id="464" name="テキスト ボックス 463">
          <a:extLst>
            <a:ext uri="{FF2B5EF4-FFF2-40B4-BE49-F238E27FC236}">
              <a16:creationId xmlns:a16="http://schemas.microsoft.com/office/drawing/2014/main" id="{D622C4CE-4A33-487C-A677-7BAC06B04460}"/>
            </a:ext>
          </a:extLst>
        </xdr:cNvPr>
        <xdr:cNvSpPr txBox="1"/>
      </xdr:nvSpPr>
      <xdr:spPr>
        <a:xfrm>
          <a:off x="751417" y="4497914"/>
          <a:ext cx="116057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引き続き職員定数の適正化に向け、効率的な執行体制の構築を図っていく。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これはプレミアムポイント付与事業の委託料の減少や、特別定額給付金支給事業実施に伴う委託料が皆減したことなどが主な要因である。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153670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ポイント減少したものの、平均値を上回っている。</a:t>
          </a:r>
        </a:p>
        <a:p>
          <a:r>
            <a:rPr kumimoji="1" lang="ja-JP" altLang="en-US" sz="1100">
              <a:latin typeface="ＭＳ Ｐゴシック" panose="020B0600070205080204" pitchFamily="50" charset="-128"/>
              <a:ea typeface="ＭＳ Ｐゴシック" panose="020B0600070205080204" pitchFamily="50" charset="-128"/>
            </a:rPr>
            <a:t>　扶助費は、社会保障制度の一環として様々な法律、条例に基づいて支出するため、容易に削減、圧縮することができない。また、社会福祉費における障がい者自立支援給付費や児童福祉費における民間等保育所運営費などが年々増加傾向にあることが扶助費の増加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介護保険事業会計、後期高齢者医療事業会計、国民健康保険事業会計に対する一般会計からの繰出金の占める割合が大きく、各特別会計の健全化を図る必要がある。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36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36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100330</xdr:rowOff>
    </xdr:from>
    <xdr:to>
      <xdr:col>73</xdr:col>
      <xdr:colOff>180975</xdr:colOff>
      <xdr:row>61</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5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100330</xdr:rowOff>
    </xdr:from>
    <xdr:to>
      <xdr:col>69</xdr:col>
      <xdr:colOff>92075</xdr:colOff>
      <xdr:row>61</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55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49530</xdr:rowOff>
    </xdr:from>
    <xdr:to>
      <xdr:col>69</xdr:col>
      <xdr:colOff>142875</xdr:colOff>
      <xdr:row>61</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引き続き、常備消防委託料、病院事業会計負担金、東京たま広域資源循環組合負担金の占める割合が大きく、各団体での健全化を図る必要がある。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37</xdr:row>
      <xdr:rowOff>80736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04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80736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15422</xdr:rowOff>
    </xdr:from>
    <xdr:to>
      <xdr:col>73</xdr:col>
      <xdr:colOff>180975</xdr:colOff>
      <xdr:row>37</xdr:row>
      <xdr:rowOff>26307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48078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53720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ポイント減少し、類似団体内順位は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位に上昇した。</a:t>
          </a:r>
        </a:p>
        <a:p>
          <a:r>
            <a:rPr kumimoji="1" lang="ja-JP" altLang="en-US" sz="1100">
              <a:latin typeface="ＭＳ Ｐゴシック" panose="020B0600070205080204" pitchFamily="50" charset="-128"/>
              <a:ea typeface="ＭＳ Ｐゴシック" panose="020B0600070205080204" pitchFamily="50" charset="-128"/>
            </a:rPr>
            <a:t>　過去に発生した債務の支払に要する経費であり、借入れをする時点で将来の財政負担を十分検討し、今後も適正な管理に努める。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25763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971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158024</xdr:rowOff>
    </xdr:from>
    <xdr:to>
      <xdr:col>19</xdr:col>
      <xdr:colOff>187325</xdr:colOff>
      <xdr:row>76</xdr:row>
      <xdr:rowOff>25763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16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131899</xdr:rowOff>
    </xdr:from>
    <xdr:to>
      <xdr:col>15</xdr:col>
      <xdr:colOff>98425</xdr:colOff>
      <xdr:row>75</xdr:row>
      <xdr:rowOff>158024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990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75</xdr:row>
      <xdr:rowOff>131899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84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107224</xdr:rowOff>
    </xdr:from>
    <xdr:to>
      <xdr:col>15</xdr:col>
      <xdr:colOff>149225</xdr:colOff>
      <xdr:row>76</xdr:row>
      <xdr:rowOff>37374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47551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81099</xdr:rowOff>
    </xdr:from>
    <xdr:to>
      <xdr:col>11</xdr:col>
      <xdr:colOff>60325</xdr:colOff>
      <xdr:row>76</xdr:row>
      <xdr:rowOff>11249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21426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公債費以外の支出に係る経常収支比率は、令和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％と比較して依然として高い傾向が続いているため、さらなる経常経費の抑制に努める。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52705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0061"/>
          <a:ext cx="8382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52705</xdr:rowOff>
    </xdr:from>
    <xdr:to>
      <xdr:col>78</xdr:col>
      <xdr:colOff>69850</xdr:colOff>
      <xdr:row>78</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258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75564</xdr:rowOff>
    </xdr:from>
    <xdr:to>
      <xdr:col>73</xdr:col>
      <xdr:colOff>180975</xdr:colOff>
      <xdr:row>78</xdr:row>
      <xdr:rowOff>167005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86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75564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86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xdr:rowOff>
    </xdr:from>
    <xdr:to>
      <xdr:col>78</xdr:col>
      <xdr:colOff>120650</xdr:colOff>
      <xdr:row>78</xdr:row>
      <xdr:rowOff>103505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88282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24764</xdr:rowOff>
    </xdr:from>
    <xdr:to>
      <xdr:col>69</xdr:col>
      <xdr:colOff>142875</xdr:colOff>
      <xdr:row>78</xdr:row>
      <xdr:rowOff>126364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111141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36627</xdr:rowOff>
    </xdr:from>
    <xdr:to>
      <xdr:col>29</xdr:col>
      <xdr:colOff>127000</xdr:colOff>
      <xdr:row>19</xdr:row>
      <xdr:rowOff>82842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41802"/>
          <a:ext cx="6477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36627</xdr:rowOff>
    </xdr:from>
    <xdr:to>
      <xdr:col>26</xdr:col>
      <xdr:colOff>50800</xdr:colOff>
      <xdr:row>19</xdr:row>
      <xdr:rowOff>148565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41802"/>
          <a:ext cx="698500" cy="11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139116</xdr:rowOff>
    </xdr:from>
    <xdr:to>
      <xdr:col>22</xdr:col>
      <xdr:colOff>114300</xdr:colOff>
      <xdr:row>19</xdr:row>
      <xdr:rowOff>148565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44291"/>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139116</xdr:rowOff>
    </xdr:from>
    <xdr:to>
      <xdr:col>18</xdr:col>
      <xdr:colOff>177800</xdr:colOff>
      <xdr:row>19</xdr:row>
      <xdr:rowOff>157899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44291"/>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32042</xdr:rowOff>
    </xdr:from>
    <xdr:to>
      <xdr:col>29</xdr:col>
      <xdr:colOff>177800</xdr:colOff>
      <xdr:row>19</xdr:row>
      <xdr:rowOff>133642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4119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0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157277</xdr:rowOff>
    </xdr:from>
    <xdr:to>
      <xdr:col>26</xdr:col>
      <xdr:colOff>101600</xdr:colOff>
      <xdr:row>19</xdr:row>
      <xdr:rowOff>87427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72204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97765</xdr:rowOff>
    </xdr:from>
    <xdr:to>
      <xdr:col>22</xdr:col>
      <xdr:colOff>165100</xdr:colOff>
      <xdr:row>20</xdr:row>
      <xdr:rowOff>27915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0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88316</xdr:rowOff>
    </xdr:from>
    <xdr:to>
      <xdr:col>19</xdr:col>
      <xdr:colOff>38100</xdr:colOff>
      <xdr:row>20</xdr:row>
      <xdr:rowOff>18466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107099</xdr:rowOff>
    </xdr:from>
    <xdr:to>
      <xdr:col>15</xdr:col>
      <xdr:colOff>101600</xdr:colOff>
      <xdr:row>20</xdr:row>
      <xdr:rowOff>37249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22026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121056</xdr:rowOff>
    </xdr:from>
    <xdr:to>
      <xdr:col>29</xdr:col>
      <xdr:colOff>127000</xdr:colOff>
      <xdr:row>36</xdr:row>
      <xdr:rowOff>147993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74306"/>
          <a:ext cx="647700" cy="2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121056</xdr:rowOff>
    </xdr:from>
    <xdr:to>
      <xdr:col>26</xdr:col>
      <xdr:colOff>50800</xdr:colOff>
      <xdr:row>37</xdr:row>
      <xdr:rowOff>34074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4306"/>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34074</xdr:rowOff>
    </xdr:from>
    <xdr:to>
      <xdr:col>22</xdr:col>
      <xdr:colOff>114300</xdr:colOff>
      <xdr:row>37</xdr:row>
      <xdr:rowOff>51638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5877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51638</xdr:rowOff>
    </xdr:from>
    <xdr:to>
      <xdr:col>18</xdr:col>
      <xdr:colOff>177800</xdr:colOff>
      <xdr:row>37</xdr:row>
      <xdr:rowOff>52667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7633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97193</xdr:rowOff>
    </xdr:from>
    <xdr:to>
      <xdr:col>29</xdr:col>
      <xdr:colOff>177800</xdr:colOff>
      <xdr:row>37</xdr:row>
      <xdr:rowOff>27343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69270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70256</xdr:rowOff>
    </xdr:from>
    <xdr:to>
      <xdr:col>26</xdr:col>
      <xdr:colOff>101600</xdr:colOff>
      <xdr:row>37</xdr:row>
      <xdr:rowOff>406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156633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154724</xdr:rowOff>
    </xdr:from>
    <xdr:to>
      <xdr:col>22</xdr:col>
      <xdr:colOff>165100</xdr:colOff>
      <xdr:row>37</xdr:row>
      <xdr:rowOff>84874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69651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838</xdr:rowOff>
    </xdr:from>
    <xdr:to>
      <xdr:col>19</xdr:col>
      <xdr:colOff>38100</xdr:colOff>
      <xdr:row>37</xdr:row>
      <xdr:rowOff>102438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87215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1867</xdr:rowOff>
    </xdr:from>
    <xdr:to>
      <xdr:col>15</xdr:col>
      <xdr:colOff>101600</xdr:colOff>
      <xdr:row>37</xdr:row>
      <xdr:rowOff>103467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88244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76280</xdr:rowOff>
    </xdr:from>
    <xdr:to>
      <xdr:col>24</xdr:col>
      <xdr:colOff>63500</xdr:colOff>
      <xdr:row>37</xdr:row>
      <xdr:rowOff>83072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19930"/>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76280</xdr:rowOff>
    </xdr:from>
    <xdr:to>
      <xdr:col>19</xdr:col>
      <xdr:colOff>177800</xdr:colOff>
      <xdr:row>37</xdr:row>
      <xdr:rowOff>90159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9930"/>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90159</xdr:rowOff>
    </xdr:from>
    <xdr:to>
      <xdr:col>15</xdr:col>
      <xdr:colOff>50800</xdr:colOff>
      <xdr:row>37</xdr:row>
      <xdr:rowOff>94241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380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94241</xdr:rowOff>
    </xdr:from>
    <xdr:to>
      <xdr:col>10</xdr:col>
      <xdr:colOff>114300</xdr:colOff>
      <xdr:row>37</xdr:row>
      <xdr:rowOff>121085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7891"/>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32272</xdr:rowOff>
    </xdr:from>
    <xdr:to>
      <xdr:col>24</xdr:col>
      <xdr:colOff>114300</xdr:colOff>
      <xdr:row>37</xdr:row>
      <xdr:rowOff>133872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25480</xdr:rowOff>
    </xdr:from>
    <xdr:to>
      <xdr:col>20</xdr:col>
      <xdr:colOff>38100</xdr:colOff>
      <xdr:row>37</xdr:row>
      <xdr:rowOff>127080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118207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39359</xdr:rowOff>
    </xdr:from>
    <xdr:to>
      <xdr:col>15</xdr:col>
      <xdr:colOff>101600</xdr:colOff>
      <xdr:row>37</xdr:row>
      <xdr:rowOff>140959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132086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43441</xdr:rowOff>
    </xdr:from>
    <xdr:to>
      <xdr:col>10</xdr:col>
      <xdr:colOff>165100</xdr:colOff>
      <xdr:row>37</xdr:row>
      <xdr:rowOff>145041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136169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163013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79369</xdr:rowOff>
    </xdr:from>
    <xdr:to>
      <xdr:col>24</xdr:col>
      <xdr:colOff>63500</xdr:colOff>
      <xdr:row>57</xdr:row>
      <xdr:rowOff>8636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0569"/>
          <a:ext cx="838200" cy="10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8636</xdr:rowOff>
    </xdr:from>
    <xdr:to>
      <xdr:col>19</xdr:col>
      <xdr:colOff>177800</xdr:colOff>
      <xdr:row>58</xdr:row>
      <xdr:rowOff>28410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1286"/>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28410</xdr:rowOff>
    </xdr:from>
    <xdr:to>
      <xdr:col>15</xdr:col>
      <xdr:colOff>50800</xdr:colOff>
      <xdr:row>58</xdr:row>
      <xdr:rowOff>106877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2510"/>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106877</xdr:rowOff>
    </xdr:from>
    <xdr:to>
      <xdr:col>10</xdr:col>
      <xdr:colOff>114300</xdr:colOff>
      <xdr:row>58</xdr:row>
      <xdr:rowOff>129584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0977"/>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28569</xdr:rowOff>
    </xdr:from>
    <xdr:to>
      <xdr:col>24</xdr:col>
      <xdr:colOff>114300</xdr:colOff>
      <xdr:row>56</xdr:row>
      <xdr:rowOff>130169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129286</xdr:rowOff>
    </xdr:from>
    <xdr:to>
      <xdr:col>20</xdr:col>
      <xdr:colOff>38100</xdr:colOff>
      <xdr:row>57</xdr:row>
      <xdr:rowOff>59436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75963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149060</xdr:rowOff>
    </xdr:from>
    <xdr:to>
      <xdr:col>15</xdr:col>
      <xdr:colOff>101600</xdr:colOff>
      <xdr:row>58</xdr:row>
      <xdr:rowOff>79210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70337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56077</xdr:rowOff>
    </xdr:from>
    <xdr:to>
      <xdr:col>10</xdr:col>
      <xdr:colOff>165100</xdr:colOff>
      <xdr:row>58</xdr:row>
      <xdr:rowOff>157677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148804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78784</xdr:rowOff>
    </xdr:from>
    <xdr:to>
      <xdr:col>6</xdr:col>
      <xdr:colOff>38100</xdr:colOff>
      <xdr:row>59</xdr:row>
      <xdr:rowOff>8934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54386</xdr:rowOff>
    </xdr:from>
    <xdr:to>
      <xdr:col>24</xdr:col>
      <xdr:colOff>63500</xdr:colOff>
      <xdr:row>77</xdr:row>
      <xdr:rowOff>71120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56036"/>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38475</xdr:rowOff>
    </xdr:from>
    <xdr:to>
      <xdr:col>19</xdr:col>
      <xdr:colOff>177800</xdr:colOff>
      <xdr:row>77</xdr:row>
      <xdr:rowOff>54386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012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33355</xdr:rowOff>
    </xdr:from>
    <xdr:to>
      <xdr:col>15</xdr:col>
      <xdr:colOff>50800</xdr:colOff>
      <xdr:row>77</xdr:row>
      <xdr:rowOff>38475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3500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33355</xdr:rowOff>
    </xdr:from>
    <xdr:to>
      <xdr:col>10</xdr:col>
      <xdr:colOff>114300</xdr:colOff>
      <xdr:row>77</xdr:row>
      <xdr:rowOff>62616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3500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20320</xdr:rowOff>
    </xdr:from>
    <xdr:to>
      <xdr:col>24</xdr:col>
      <xdr:colOff>114300</xdr:colOff>
      <xdr:row>77</xdr:row>
      <xdr:rowOff>121920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3586</xdr:rowOff>
    </xdr:from>
    <xdr:to>
      <xdr:col>20</xdr:col>
      <xdr:colOff>38100</xdr:colOff>
      <xdr:row>77</xdr:row>
      <xdr:rowOff>105186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96313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159125</xdr:rowOff>
    </xdr:from>
    <xdr:to>
      <xdr:col>15</xdr:col>
      <xdr:colOff>101600</xdr:colOff>
      <xdr:row>77</xdr:row>
      <xdr:rowOff>89275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80402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154005</xdr:rowOff>
    </xdr:from>
    <xdr:to>
      <xdr:col>10</xdr:col>
      <xdr:colOff>165100</xdr:colOff>
      <xdr:row>77</xdr:row>
      <xdr:rowOff>84155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100682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11816</xdr:rowOff>
    </xdr:from>
    <xdr:to>
      <xdr:col>6</xdr:col>
      <xdr:colOff>38100</xdr:colOff>
      <xdr:row>77</xdr:row>
      <xdr:rowOff>113416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104543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712</xdr:rowOff>
    </xdr:from>
    <xdr:to>
      <xdr:col>24</xdr:col>
      <xdr:colOff>63500</xdr:colOff>
      <xdr:row>96</xdr:row>
      <xdr:rowOff>134265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88462"/>
          <a:ext cx="838200" cy="3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134265</xdr:rowOff>
    </xdr:from>
    <xdr:to>
      <xdr:col>19</xdr:col>
      <xdr:colOff>177800</xdr:colOff>
      <xdr:row>97</xdr:row>
      <xdr:rowOff>7849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9346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7849</xdr:rowOff>
    </xdr:from>
    <xdr:to>
      <xdr:col>15</xdr:col>
      <xdr:colOff>50800</xdr:colOff>
      <xdr:row>97</xdr:row>
      <xdr:rowOff>79642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8499"/>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79642</xdr:rowOff>
    </xdr:from>
    <xdr:to>
      <xdr:col>10</xdr:col>
      <xdr:colOff>114300</xdr:colOff>
      <xdr:row>97</xdr:row>
      <xdr:rowOff>87071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029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121362</xdr:rowOff>
    </xdr:from>
    <xdr:to>
      <xdr:col>24</xdr:col>
      <xdr:colOff>114300</xdr:colOff>
      <xdr:row>95</xdr:row>
      <xdr:rowOff>51512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144239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8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83465</xdr:rowOff>
    </xdr:from>
    <xdr:to>
      <xdr:col>20</xdr:col>
      <xdr:colOff>38100</xdr:colOff>
      <xdr:row>97</xdr:row>
      <xdr:rowOff>13615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30142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1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128499</xdr:rowOff>
    </xdr:from>
    <xdr:to>
      <xdr:col>15</xdr:col>
      <xdr:colOff>101600</xdr:colOff>
      <xdr:row>97</xdr:row>
      <xdr:rowOff>58649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75176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28842</xdr:rowOff>
    </xdr:from>
    <xdr:to>
      <xdr:col>10</xdr:col>
      <xdr:colOff>165100</xdr:colOff>
      <xdr:row>97</xdr:row>
      <xdr:rowOff>130442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146969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3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36271</xdr:rowOff>
    </xdr:from>
    <xdr:to>
      <xdr:col>6</xdr:col>
      <xdr:colOff>38100</xdr:colOff>
      <xdr:row>97</xdr:row>
      <xdr:rowOff>137871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154398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4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108175</xdr:rowOff>
    </xdr:from>
    <xdr:to>
      <xdr:col>55</xdr:col>
      <xdr:colOff>0</xdr:colOff>
      <xdr:row>37</xdr:row>
      <xdr:rowOff>25618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51675"/>
          <a:ext cx="838200" cy="11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108175</xdr:rowOff>
    </xdr:from>
    <xdr:to>
      <xdr:col>50</xdr:col>
      <xdr:colOff>114300</xdr:colOff>
      <xdr:row>37</xdr:row>
      <xdr:rowOff>78566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51675"/>
          <a:ext cx="889000" cy="11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78566</xdr:rowOff>
    </xdr:from>
    <xdr:to>
      <xdr:col>45</xdr:col>
      <xdr:colOff>177800</xdr:colOff>
      <xdr:row>37</xdr:row>
      <xdr:rowOff>101654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2221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101654</xdr:rowOff>
    </xdr:from>
    <xdr:to>
      <xdr:col>41</xdr:col>
      <xdr:colOff>50800</xdr:colOff>
      <xdr:row>37</xdr:row>
      <xdr:rowOff>111245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45304"/>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146268</xdr:rowOff>
    </xdr:from>
    <xdr:to>
      <xdr:col>55</xdr:col>
      <xdr:colOff>50800</xdr:colOff>
      <xdr:row>37</xdr:row>
      <xdr:rowOff>76418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169145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57375</xdr:rowOff>
    </xdr:from>
    <xdr:to>
      <xdr:col>50</xdr:col>
      <xdr:colOff>165100</xdr:colOff>
      <xdr:row>30</xdr:row>
      <xdr:rowOff>158975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27766</xdr:rowOff>
    </xdr:from>
    <xdr:to>
      <xdr:col>46</xdr:col>
      <xdr:colOff>38100</xdr:colOff>
      <xdr:row>37</xdr:row>
      <xdr:rowOff>129366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145893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50854</xdr:rowOff>
    </xdr:from>
    <xdr:to>
      <xdr:col>41</xdr:col>
      <xdr:colOff>101600</xdr:colOff>
      <xdr:row>37</xdr:row>
      <xdr:rowOff>152454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168981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60445</xdr:rowOff>
    </xdr:from>
    <xdr:to>
      <xdr:col>36</xdr:col>
      <xdr:colOff>165100</xdr:colOff>
      <xdr:row>37</xdr:row>
      <xdr:rowOff>162044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4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28467</xdr:rowOff>
    </xdr:from>
    <xdr:to>
      <xdr:col>55</xdr:col>
      <xdr:colOff>0</xdr:colOff>
      <xdr:row>53</xdr:row>
      <xdr:rowOff>17380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772417"/>
          <a:ext cx="838200" cy="3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17380</xdr:rowOff>
    </xdr:from>
    <xdr:to>
      <xdr:col>50</xdr:col>
      <xdr:colOff>114300</xdr:colOff>
      <xdr:row>55</xdr:row>
      <xdr:rowOff>13532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04230"/>
          <a:ext cx="889000" cy="3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13532</xdr:rowOff>
    </xdr:from>
    <xdr:to>
      <xdr:col>45</xdr:col>
      <xdr:colOff>177800</xdr:colOff>
      <xdr:row>55</xdr:row>
      <xdr:rowOff>52032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43282"/>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52032</xdr:rowOff>
    </xdr:from>
    <xdr:to>
      <xdr:col>41</xdr:col>
      <xdr:colOff>50800</xdr:colOff>
      <xdr:row>56</xdr:row>
      <xdr:rowOff>2102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81782"/>
          <a:ext cx="889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149117</xdr:rowOff>
    </xdr:from>
    <xdr:to>
      <xdr:col>55</xdr:col>
      <xdr:colOff>50800</xdr:colOff>
      <xdr:row>51</xdr:row>
      <xdr:rowOff>79267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7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64044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6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138030</xdr:rowOff>
    </xdr:from>
    <xdr:to>
      <xdr:col>50</xdr:col>
      <xdr:colOff>165100</xdr:colOff>
      <xdr:row>53</xdr:row>
      <xdr:rowOff>68180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84707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134182</xdr:rowOff>
    </xdr:from>
    <xdr:to>
      <xdr:col>46</xdr:col>
      <xdr:colOff>38100</xdr:colOff>
      <xdr:row>55</xdr:row>
      <xdr:rowOff>64332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55459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1232</xdr:rowOff>
    </xdr:from>
    <xdr:to>
      <xdr:col>41</xdr:col>
      <xdr:colOff>101600</xdr:colOff>
      <xdr:row>55</xdr:row>
      <xdr:rowOff>102832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119359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122752</xdr:rowOff>
    </xdr:from>
    <xdr:to>
      <xdr:col>36</xdr:col>
      <xdr:colOff>165100</xdr:colOff>
      <xdr:row>56</xdr:row>
      <xdr:rowOff>52902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44029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59689</xdr:rowOff>
    </xdr:from>
    <xdr:to>
      <xdr:col>55</xdr:col>
      <xdr:colOff>0</xdr:colOff>
      <xdr:row>77</xdr:row>
      <xdr:rowOff>141780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61339"/>
          <a:ext cx="8382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5673</xdr:rowOff>
    </xdr:from>
    <xdr:to>
      <xdr:col>50</xdr:col>
      <xdr:colOff>114300</xdr:colOff>
      <xdr:row>77</xdr:row>
      <xdr:rowOff>59689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07323"/>
          <a:ext cx="8890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5673</xdr:rowOff>
    </xdr:from>
    <xdr:to>
      <xdr:col>45</xdr:col>
      <xdr:colOff>177800</xdr:colOff>
      <xdr:row>77</xdr:row>
      <xdr:rowOff>152364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07323"/>
          <a:ext cx="889000" cy="1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152364</xdr:rowOff>
    </xdr:from>
    <xdr:to>
      <xdr:col>41</xdr:col>
      <xdr:colOff>50800</xdr:colOff>
      <xdr:row>78</xdr:row>
      <xdr:rowOff>47780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54014"/>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90980</xdr:rowOff>
    </xdr:from>
    <xdr:to>
      <xdr:col>55</xdr:col>
      <xdr:colOff>50800</xdr:colOff>
      <xdr:row>78</xdr:row>
      <xdr:rowOff>21130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69407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8889</xdr:rowOff>
    </xdr:from>
    <xdr:to>
      <xdr:col>50</xdr:col>
      <xdr:colOff>165100</xdr:colOff>
      <xdr:row>77</xdr:row>
      <xdr:rowOff>110489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127016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126323</xdr:rowOff>
    </xdr:from>
    <xdr:to>
      <xdr:col>46</xdr:col>
      <xdr:colOff>38100</xdr:colOff>
      <xdr:row>77</xdr:row>
      <xdr:rowOff>56473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101564</xdr:rowOff>
    </xdr:from>
    <xdr:to>
      <xdr:col>41</xdr:col>
      <xdr:colOff>101600</xdr:colOff>
      <xdr:row>78</xdr:row>
      <xdr:rowOff>31714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22841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168430</xdr:rowOff>
    </xdr:from>
    <xdr:to>
      <xdr:col>36</xdr:col>
      <xdr:colOff>165100</xdr:colOff>
      <xdr:row>78</xdr:row>
      <xdr:rowOff>98580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89707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160789</xdr:rowOff>
    </xdr:from>
    <xdr:to>
      <xdr:col>55</xdr:col>
      <xdr:colOff>0</xdr:colOff>
      <xdr:row>94</xdr:row>
      <xdr:rowOff>143681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34189"/>
          <a:ext cx="838200" cy="3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143681</xdr:rowOff>
    </xdr:from>
    <xdr:to>
      <xdr:col>50</xdr:col>
      <xdr:colOff>114300</xdr:colOff>
      <xdr:row>97</xdr:row>
      <xdr:rowOff>2463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59981"/>
          <a:ext cx="889000" cy="3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2463</xdr:rowOff>
    </xdr:from>
    <xdr:to>
      <xdr:col>45</xdr:col>
      <xdr:colOff>177800</xdr:colOff>
      <xdr:row>97</xdr:row>
      <xdr:rowOff>5359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33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5359</xdr:rowOff>
    </xdr:from>
    <xdr:to>
      <xdr:col>41</xdr:col>
      <xdr:colOff>50800</xdr:colOff>
      <xdr:row>97</xdr:row>
      <xdr:rowOff>73140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36009"/>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109989</xdr:rowOff>
    </xdr:from>
    <xdr:to>
      <xdr:col>55</xdr:col>
      <xdr:colOff>50800</xdr:colOff>
      <xdr:row>93</xdr:row>
      <xdr:rowOff>40139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132866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92881</xdr:rowOff>
    </xdr:from>
    <xdr:to>
      <xdr:col>50</xdr:col>
      <xdr:colOff>165100</xdr:colOff>
      <xdr:row>95</xdr:row>
      <xdr:rowOff>23031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39558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123113</xdr:rowOff>
    </xdr:from>
    <xdr:to>
      <xdr:col>46</xdr:col>
      <xdr:colOff>38100</xdr:colOff>
      <xdr:row>97</xdr:row>
      <xdr:rowOff>53263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126009</xdr:rowOff>
    </xdr:from>
    <xdr:to>
      <xdr:col>41</xdr:col>
      <xdr:colOff>101600</xdr:colOff>
      <xdr:row>97</xdr:row>
      <xdr:rowOff>56159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72686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22340</xdr:rowOff>
    </xdr:from>
    <xdr:to>
      <xdr:col>36</xdr:col>
      <xdr:colOff>165100</xdr:colOff>
      <xdr:row>97</xdr:row>
      <xdr:rowOff>123940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73406</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17056"/>
          <a:ext cx="8382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73406</xdr:rowOff>
    </xdr:from>
    <xdr:to>
      <xdr:col>81</xdr:col>
      <xdr:colOff>50800</xdr:colOff>
      <xdr:row>37</xdr:row>
      <xdr:rowOff>154178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1705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154178</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4978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22606</xdr:rowOff>
    </xdr:from>
    <xdr:to>
      <xdr:col>81</xdr:col>
      <xdr:colOff>101600</xdr:colOff>
      <xdr:row>37</xdr:row>
      <xdr:rowOff>124206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140733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103378</xdr:rowOff>
    </xdr:from>
    <xdr:to>
      <xdr:col>76</xdr:col>
      <xdr:colOff>165100</xdr:colOff>
      <xdr:row>38</xdr:row>
      <xdr:rowOff>33528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50055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22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48603</xdr:rowOff>
    </xdr:from>
    <xdr:to>
      <xdr:col>85</xdr:col>
      <xdr:colOff>127000</xdr:colOff>
      <xdr:row>77</xdr:row>
      <xdr:rowOff>68929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0253"/>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48603</xdr:rowOff>
    </xdr:from>
    <xdr:to>
      <xdr:col>81</xdr:col>
      <xdr:colOff>50800</xdr:colOff>
      <xdr:row>77</xdr:row>
      <xdr:rowOff>79693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50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79693</xdr:rowOff>
    </xdr:from>
    <xdr:to>
      <xdr:col>76</xdr:col>
      <xdr:colOff>114300</xdr:colOff>
      <xdr:row>77</xdr:row>
      <xdr:rowOff>94571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81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94571</xdr:rowOff>
    </xdr:from>
    <xdr:to>
      <xdr:col>71</xdr:col>
      <xdr:colOff>177800</xdr:colOff>
      <xdr:row>77</xdr:row>
      <xdr:rowOff>101295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96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18129</xdr:rowOff>
    </xdr:from>
    <xdr:to>
      <xdr:col>85</xdr:col>
      <xdr:colOff>177800</xdr:colOff>
      <xdr:row>77</xdr:row>
      <xdr:rowOff>119729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104506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169253</xdr:rowOff>
    </xdr:from>
    <xdr:to>
      <xdr:col>81</xdr:col>
      <xdr:colOff>101600</xdr:colOff>
      <xdr:row>77</xdr:row>
      <xdr:rowOff>99403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90530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28893</xdr:rowOff>
    </xdr:from>
    <xdr:to>
      <xdr:col>76</xdr:col>
      <xdr:colOff>165100</xdr:colOff>
      <xdr:row>77</xdr:row>
      <xdr:rowOff>130493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121620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43771</xdr:rowOff>
    </xdr:from>
    <xdr:to>
      <xdr:col>72</xdr:col>
      <xdr:colOff>38100</xdr:colOff>
      <xdr:row>77</xdr:row>
      <xdr:rowOff>145371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136498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50495</xdr:rowOff>
    </xdr:from>
    <xdr:to>
      <xdr:col>67</xdr:col>
      <xdr:colOff>101600</xdr:colOff>
      <xdr:row>77</xdr:row>
      <xdr:rowOff>152095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143222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155832</xdr:rowOff>
    </xdr:from>
    <xdr:to>
      <xdr:col>85</xdr:col>
      <xdr:colOff>127000</xdr:colOff>
      <xdr:row>98</xdr:row>
      <xdr:rowOff>35556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6482"/>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155832</xdr:rowOff>
    </xdr:from>
    <xdr:to>
      <xdr:col>81</xdr:col>
      <xdr:colOff>50800</xdr:colOff>
      <xdr:row>98</xdr:row>
      <xdr:rowOff>122458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6482"/>
          <a:ext cx="889000" cy="13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153465</xdr:rowOff>
    </xdr:from>
    <xdr:to>
      <xdr:col>76</xdr:col>
      <xdr:colOff>114300</xdr:colOff>
      <xdr:row>98</xdr:row>
      <xdr:rowOff>122458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84115"/>
          <a:ext cx="889000" cy="1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83465</xdr:rowOff>
    </xdr:from>
    <xdr:to>
      <xdr:col>71</xdr:col>
      <xdr:colOff>177800</xdr:colOff>
      <xdr:row>97</xdr:row>
      <xdr:rowOff>153465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14115"/>
          <a:ext cx="8890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156206</xdr:rowOff>
    </xdr:from>
    <xdr:to>
      <xdr:col>85</xdr:col>
      <xdr:colOff>177800</xdr:colOff>
      <xdr:row>98</xdr:row>
      <xdr:rowOff>86356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134633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105032</xdr:rowOff>
    </xdr:from>
    <xdr:to>
      <xdr:col>81</xdr:col>
      <xdr:colOff>101600</xdr:colOff>
      <xdr:row>98</xdr:row>
      <xdr:rowOff>35182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51709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71658</xdr:rowOff>
    </xdr:from>
    <xdr:to>
      <xdr:col>76</xdr:col>
      <xdr:colOff>165100</xdr:colOff>
      <xdr:row>99</xdr:row>
      <xdr:rowOff>1808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18335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6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102665</xdr:rowOff>
    </xdr:from>
    <xdr:to>
      <xdr:col>72</xdr:col>
      <xdr:colOff>38100</xdr:colOff>
      <xdr:row>98</xdr:row>
      <xdr:rowOff>32815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49342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32665</xdr:rowOff>
    </xdr:from>
    <xdr:to>
      <xdr:col>67</xdr:col>
      <xdr:colOff>101600</xdr:colOff>
      <xdr:row>97</xdr:row>
      <xdr:rowOff>134265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150792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96593</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138520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96701</xdr:rowOff>
    </xdr:from>
    <xdr:to>
      <xdr:col>102</xdr:col>
      <xdr:colOff>114300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2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45901</xdr:rowOff>
    </xdr:from>
    <xdr:to>
      <xdr:col>98</xdr:col>
      <xdr:colOff>38100</xdr:colOff>
      <xdr:row>59</xdr:row>
      <xdr:rowOff>147501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138628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55529</xdr:rowOff>
    </xdr:from>
    <xdr:to>
      <xdr:col>116</xdr:col>
      <xdr:colOff>63500</xdr:colOff>
      <xdr:row>74</xdr:row>
      <xdr:rowOff>110576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42829"/>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86802</xdr:rowOff>
    </xdr:from>
    <xdr:to>
      <xdr:col>111</xdr:col>
      <xdr:colOff>177800</xdr:colOff>
      <xdr:row>74</xdr:row>
      <xdr:rowOff>110576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02652"/>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86802</xdr:rowOff>
    </xdr:from>
    <xdr:to>
      <xdr:col>107</xdr:col>
      <xdr:colOff>50800</xdr:colOff>
      <xdr:row>73</xdr:row>
      <xdr:rowOff>151222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02652"/>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151222</xdr:rowOff>
    </xdr:from>
    <xdr:to>
      <xdr:col>102</xdr:col>
      <xdr:colOff>114300</xdr:colOff>
      <xdr:row>73</xdr:row>
      <xdr:rowOff>162834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67072"/>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4729</xdr:rowOff>
    </xdr:from>
    <xdr:to>
      <xdr:col>116</xdr:col>
      <xdr:colOff>114300</xdr:colOff>
      <xdr:row>74</xdr:row>
      <xdr:rowOff>106329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27606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59776</xdr:rowOff>
    </xdr:from>
    <xdr:to>
      <xdr:col>112</xdr:col>
      <xdr:colOff>38100</xdr:colOff>
      <xdr:row>74</xdr:row>
      <xdr:rowOff>161376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36002</xdr:rowOff>
    </xdr:from>
    <xdr:to>
      <xdr:col>107</xdr:col>
      <xdr:colOff>101600</xdr:colOff>
      <xdr:row>73</xdr:row>
      <xdr:rowOff>137602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154129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100422</xdr:rowOff>
    </xdr:from>
    <xdr:to>
      <xdr:col>102</xdr:col>
      <xdr:colOff>165100</xdr:colOff>
      <xdr:row>74</xdr:row>
      <xdr:rowOff>30572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47099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112034</xdr:rowOff>
    </xdr:from>
    <xdr:to>
      <xdr:col>98</xdr:col>
      <xdr:colOff>38100</xdr:colOff>
      <xdr:row>74</xdr:row>
      <xdr:rowOff>42184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58711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445,225</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扶助費及び普通建設事業費について、それぞれ住民一人当たり</a:t>
          </a:r>
          <a:r>
            <a:rPr kumimoji="1" lang="en-US" altLang="ja-JP" sz="1100">
              <a:latin typeface="ＭＳ Ｐゴシック" panose="020B0600070205080204" pitchFamily="50" charset="-128"/>
              <a:ea typeface="ＭＳ Ｐゴシック" panose="020B0600070205080204" pitchFamily="50" charset="-128"/>
            </a:rPr>
            <a:t>147,444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72,839</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円となっており、類似団体平均と比較して一人当たりの金額が高い状況となっている。</a:t>
          </a:r>
        </a:p>
        <a:p>
          <a:r>
            <a:rPr kumimoji="1" lang="ja-JP" altLang="en-US" sz="1100">
              <a:latin typeface="ＭＳ Ｐゴシック" panose="020B0600070205080204" pitchFamily="50" charset="-128"/>
              <a:ea typeface="ＭＳ Ｐゴシック" panose="020B0600070205080204" pitchFamily="50" charset="-128"/>
            </a:rPr>
            <a:t>扶助費については、生活保護費、障がい者サービス給付費、民間保育所運営費などが主な要因である。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普通建設事業費については、循環型施設整備事業、小・中学校体育館空調設備設置事業の事業費などが主な要因である。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152502</xdr:rowOff>
    </xdr:from>
    <xdr:to>
      <xdr:col>24</xdr:col>
      <xdr:colOff>63500</xdr:colOff>
      <xdr:row>39</xdr:row>
      <xdr:rowOff>17628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676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62891</xdr:rowOff>
    </xdr:from>
    <xdr:to>
      <xdr:col>19</xdr:col>
      <xdr:colOff>177800</xdr:colOff>
      <xdr:row>38</xdr:row>
      <xdr:rowOff>152502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7799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62891</xdr:rowOff>
    </xdr:from>
    <xdr:to>
      <xdr:col>15</xdr:col>
      <xdr:colOff>50800</xdr:colOff>
      <xdr:row>38</xdr:row>
      <xdr:rowOff>89408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5779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89408</xdr:rowOff>
    </xdr:from>
    <xdr:to>
      <xdr:col>10</xdr:col>
      <xdr:colOff>114300</xdr:colOff>
      <xdr:row>38</xdr:row>
      <xdr:rowOff>137871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04508"/>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138278</xdr:rowOff>
    </xdr:from>
    <xdr:to>
      <xdr:col>24</xdr:col>
      <xdr:colOff>114300</xdr:colOff>
      <xdr:row>39</xdr:row>
      <xdr:rowOff>68428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53205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101702</xdr:rowOff>
    </xdr:from>
    <xdr:to>
      <xdr:col>20</xdr:col>
      <xdr:colOff>38100</xdr:colOff>
      <xdr:row>39</xdr:row>
      <xdr:rowOff>31852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22979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7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12091</xdr:rowOff>
    </xdr:from>
    <xdr:to>
      <xdr:col>15</xdr:col>
      <xdr:colOff>101600</xdr:colOff>
      <xdr:row>38</xdr:row>
      <xdr:rowOff>113691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104818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38608</xdr:rowOff>
    </xdr:from>
    <xdr:to>
      <xdr:col>10</xdr:col>
      <xdr:colOff>165100</xdr:colOff>
      <xdr:row>38</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131335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87071</xdr:rowOff>
    </xdr:from>
    <xdr:to>
      <xdr:col>6</xdr:col>
      <xdr:colOff>38100</xdr:colOff>
      <xdr:row>39</xdr:row>
      <xdr:rowOff>17221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8348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142291</xdr:rowOff>
    </xdr:from>
    <xdr:to>
      <xdr:col>24</xdr:col>
      <xdr:colOff>63500</xdr:colOff>
      <xdr:row>58</xdr:row>
      <xdr:rowOff>110134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14791"/>
          <a:ext cx="838200" cy="13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142291</xdr:rowOff>
    </xdr:from>
    <xdr:to>
      <xdr:col>19</xdr:col>
      <xdr:colOff>177800</xdr:colOff>
      <xdr:row>59</xdr:row>
      <xdr:rowOff>7277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14791"/>
          <a:ext cx="889000" cy="14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72542</xdr:rowOff>
    </xdr:from>
    <xdr:to>
      <xdr:col>15</xdr:col>
      <xdr:colOff>50800</xdr:colOff>
      <xdr:row>59</xdr:row>
      <xdr:rowOff>7277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6642"/>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168745</xdr:rowOff>
    </xdr:from>
    <xdr:to>
      <xdr:col>10</xdr:col>
      <xdr:colOff>114300</xdr:colOff>
      <xdr:row>58</xdr:row>
      <xdr:rowOff>72542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1395"/>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59334</xdr:rowOff>
    </xdr:from>
    <xdr:to>
      <xdr:col>24</xdr:col>
      <xdr:colOff>114300</xdr:colOff>
      <xdr:row>58</xdr:row>
      <xdr:rowOff>160934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37761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91491</xdr:rowOff>
    </xdr:from>
    <xdr:to>
      <xdr:col>20</xdr:col>
      <xdr:colOff>38100</xdr:colOff>
      <xdr:row>51</xdr:row>
      <xdr:rowOff>21641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38168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127927</xdr:rowOff>
    </xdr:from>
    <xdr:to>
      <xdr:col>15</xdr:col>
      <xdr:colOff>101600</xdr:colOff>
      <xdr:row>59</xdr:row>
      <xdr:rowOff>58077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49204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21742</xdr:rowOff>
    </xdr:from>
    <xdr:to>
      <xdr:col>10</xdr:col>
      <xdr:colOff>165100</xdr:colOff>
      <xdr:row>58</xdr:row>
      <xdr:rowOff>123342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117945</xdr:rowOff>
    </xdr:from>
    <xdr:to>
      <xdr:col>6</xdr:col>
      <xdr:colOff>38100</xdr:colOff>
      <xdr:row>58</xdr:row>
      <xdr:rowOff>48095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64622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6528</xdr:rowOff>
    </xdr:from>
    <xdr:to>
      <xdr:col>24</xdr:col>
      <xdr:colOff>63500</xdr:colOff>
      <xdr:row>76</xdr:row>
      <xdr:rowOff>140742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65278"/>
          <a:ext cx="838200" cy="30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140742</xdr:rowOff>
    </xdr:from>
    <xdr:to>
      <xdr:col>19</xdr:col>
      <xdr:colOff>177800</xdr:colOff>
      <xdr:row>77</xdr:row>
      <xdr:rowOff>24994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0942"/>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24994</xdr:rowOff>
    </xdr:from>
    <xdr:to>
      <xdr:col>15</xdr:col>
      <xdr:colOff>50800</xdr:colOff>
      <xdr:row>77</xdr:row>
      <xdr:rowOff>109017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26644"/>
          <a:ext cx="889000" cy="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109017</xdr:rowOff>
    </xdr:from>
    <xdr:to>
      <xdr:col>10</xdr:col>
      <xdr:colOff>114300</xdr:colOff>
      <xdr:row>77</xdr:row>
      <xdr:rowOff>141694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10667"/>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127178</xdr:rowOff>
    </xdr:from>
    <xdr:to>
      <xdr:col>24</xdr:col>
      <xdr:colOff>114300</xdr:colOff>
      <xdr:row>75</xdr:row>
      <xdr:rowOff>57328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150055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6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89942</xdr:rowOff>
    </xdr:from>
    <xdr:to>
      <xdr:col>20</xdr:col>
      <xdr:colOff>38100</xdr:colOff>
      <xdr:row>77</xdr:row>
      <xdr:rowOff>20092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36618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145644</xdr:rowOff>
    </xdr:from>
    <xdr:to>
      <xdr:col>15</xdr:col>
      <xdr:colOff>101600</xdr:colOff>
      <xdr:row>77</xdr:row>
      <xdr:rowOff>75794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92321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9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58217</xdr:rowOff>
    </xdr:from>
    <xdr:to>
      <xdr:col>10</xdr:col>
      <xdr:colOff>165100</xdr:colOff>
      <xdr:row>77</xdr:row>
      <xdr:rowOff>159817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0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90894</xdr:rowOff>
    </xdr:from>
    <xdr:to>
      <xdr:col>6</xdr:col>
      <xdr:colOff>38100</xdr:colOff>
      <xdr:row>78</xdr:row>
      <xdr:rowOff>21044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37571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100552</xdr:rowOff>
    </xdr:from>
    <xdr:to>
      <xdr:col>24</xdr:col>
      <xdr:colOff>63500</xdr:colOff>
      <xdr:row>94</xdr:row>
      <xdr:rowOff>72262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531052"/>
          <a:ext cx="838200" cy="6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72262</xdr:rowOff>
    </xdr:from>
    <xdr:to>
      <xdr:col>19</xdr:col>
      <xdr:colOff>177800</xdr:colOff>
      <xdr:row>97</xdr:row>
      <xdr:rowOff>72977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188562"/>
          <a:ext cx="889000" cy="5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72977</xdr:rowOff>
    </xdr:from>
    <xdr:to>
      <xdr:col>15</xdr:col>
      <xdr:colOff>50800</xdr:colOff>
      <xdr:row>97</xdr:row>
      <xdr:rowOff>98123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362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98123</xdr:rowOff>
    </xdr:from>
    <xdr:to>
      <xdr:col>10</xdr:col>
      <xdr:colOff>114300</xdr:colOff>
      <xdr:row>98</xdr:row>
      <xdr:rowOff>2397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8773"/>
          <a:ext cx="8890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49752</xdr:rowOff>
    </xdr:from>
    <xdr:to>
      <xdr:col>24</xdr:col>
      <xdr:colOff>114300</xdr:colOff>
      <xdr:row>90</xdr:row>
      <xdr:rowOff>151352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4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2779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4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21462</xdr:rowOff>
    </xdr:from>
    <xdr:to>
      <xdr:col>20</xdr:col>
      <xdr:colOff>38100</xdr:colOff>
      <xdr:row>94</xdr:row>
      <xdr:rowOff>123062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139589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9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22177</xdr:rowOff>
    </xdr:from>
    <xdr:to>
      <xdr:col>15</xdr:col>
      <xdr:colOff>101600</xdr:colOff>
      <xdr:row>97</xdr:row>
      <xdr:rowOff>123777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140304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47323</xdr:rowOff>
    </xdr:from>
    <xdr:to>
      <xdr:col>10</xdr:col>
      <xdr:colOff>165100</xdr:colOff>
      <xdr:row>97</xdr:row>
      <xdr:rowOff>148923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165450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123047</xdr:rowOff>
    </xdr:from>
    <xdr:to>
      <xdr:col>6</xdr:col>
      <xdr:colOff>38100</xdr:colOff>
      <xdr:row>98</xdr:row>
      <xdr:rowOff>53197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69724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88646</xdr:rowOff>
    </xdr:from>
    <xdr:to>
      <xdr:col>55</xdr:col>
      <xdr:colOff>0</xdr:colOff>
      <xdr:row>37</xdr:row>
      <xdr:rowOff>113411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32296"/>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87122</xdr:rowOff>
    </xdr:from>
    <xdr:to>
      <xdr:col>50</xdr:col>
      <xdr:colOff>114300</xdr:colOff>
      <xdr:row>37</xdr:row>
      <xdr:rowOff>88646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307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37</xdr:row>
      <xdr:rowOff>87884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307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87884</xdr:rowOff>
    </xdr:from>
    <xdr:to>
      <xdr:col>41</xdr:col>
      <xdr:colOff>50800</xdr:colOff>
      <xdr:row>37</xdr:row>
      <xdr:rowOff>111506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315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62611</xdr:rowOff>
    </xdr:from>
    <xdr:to>
      <xdr:col>55</xdr:col>
      <xdr:colOff>50800</xdr:colOff>
      <xdr:row>37</xdr:row>
      <xdr:rowOff>164211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41038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8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37846</xdr:rowOff>
    </xdr:from>
    <xdr:to>
      <xdr:col>50</xdr:col>
      <xdr:colOff>165100</xdr:colOff>
      <xdr:row>37</xdr:row>
      <xdr:rowOff>139446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130573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36322</xdr:rowOff>
    </xdr:from>
    <xdr:to>
      <xdr:col>46</xdr:col>
      <xdr:colOff>38100</xdr:colOff>
      <xdr:row>37</xdr:row>
      <xdr:rowOff>137922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129049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37084</xdr:rowOff>
    </xdr:from>
    <xdr:to>
      <xdr:col>41</xdr:col>
      <xdr:colOff>101600</xdr:colOff>
      <xdr:row>37</xdr:row>
      <xdr:rowOff>138684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129811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60706</xdr:rowOff>
    </xdr:from>
    <xdr:to>
      <xdr:col>36</xdr:col>
      <xdr:colOff>165100</xdr:colOff>
      <xdr:row>37</xdr:row>
      <xdr:rowOff>162306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153433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9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67005</xdr:rowOff>
    </xdr:from>
    <xdr:to>
      <xdr:col>55</xdr:col>
      <xdr:colOff>0</xdr:colOff>
      <xdr:row>58</xdr:row>
      <xdr:rowOff>81635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110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67005</xdr:rowOff>
    </xdr:from>
    <xdr:to>
      <xdr:col>50</xdr:col>
      <xdr:colOff>114300</xdr:colOff>
      <xdr:row>58</xdr:row>
      <xdr:rowOff>67554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110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67554</xdr:rowOff>
    </xdr:from>
    <xdr:to>
      <xdr:col>45</xdr:col>
      <xdr:colOff>177800</xdr:colOff>
      <xdr:row>58</xdr:row>
      <xdr:rowOff>91785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165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86116</xdr:rowOff>
    </xdr:from>
    <xdr:to>
      <xdr:col>41</xdr:col>
      <xdr:colOff>50800</xdr:colOff>
      <xdr:row>58</xdr:row>
      <xdr:rowOff>91785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021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30835</xdr:rowOff>
    </xdr:from>
    <xdr:to>
      <xdr:col>55</xdr:col>
      <xdr:colOff>50800</xdr:colOff>
      <xdr:row>58</xdr:row>
      <xdr:rowOff>132435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117212</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16205</xdr:rowOff>
    </xdr:from>
    <xdr:to>
      <xdr:col>50</xdr:col>
      <xdr:colOff>165100</xdr:colOff>
      <xdr:row>58</xdr:row>
      <xdr:rowOff>117805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108932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05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16754</xdr:rowOff>
    </xdr:from>
    <xdr:to>
      <xdr:col>46</xdr:col>
      <xdr:colOff>38100</xdr:colOff>
      <xdr:row>58</xdr:row>
      <xdr:rowOff>118354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109481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05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40985</xdr:rowOff>
    </xdr:from>
    <xdr:to>
      <xdr:col>41</xdr:col>
      <xdr:colOff>101600</xdr:colOff>
      <xdr:row>58</xdr:row>
      <xdr:rowOff>142585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133712</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35316</xdr:rowOff>
    </xdr:from>
    <xdr:to>
      <xdr:col>36</xdr:col>
      <xdr:colOff>165100</xdr:colOff>
      <xdr:row>58</xdr:row>
      <xdr:rowOff>136916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128043</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07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64674</xdr:rowOff>
    </xdr:from>
    <xdr:to>
      <xdr:col>55</xdr:col>
      <xdr:colOff>0</xdr:colOff>
      <xdr:row>77</xdr:row>
      <xdr:rowOff>96586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94874"/>
          <a:ext cx="8382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64674</xdr:rowOff>
    </xdr:from>
    <xdr:to>
      <xdr:col>50</xdr:col>
      <xdr:colOff>114300</xdr:colOff>
      <xdr:row>77</xdr:row>
      <xdr:rowOff>123698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94874"/>
          <a:ext cx="889000" cy="2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123698</xdr:rowOff>
    </xdr:from>
    <xdr:to>
      <xdr:col>45</xdr:col>
      <xdr:colOff>177800</xdr:colOff>
      <xdr:row>78</xdr:row>
      <xdr:rowOff>36144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25348"/>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36144</xdr:rowOff>
    </xdr:from>
    <xdr:to>
      <xdr:col>41</xdr:col>
      <xdr:colOff>50800</xdr:colOff>
      <xdr:row>78</xdr:row>
      <xdr:rowOff>44557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924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45786</xdr:rowOff>
    </xdr:from>
    <xdr:to>
      <xdr:col>55</xdr:col>
      <xdr:colOff>50800</xdr:colOff>
      <xdr:row>77</xdr:row>
      <xdr:rowOff>147386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24213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13874</xdr:rowOff>
    </xdr:from>
    <xdr:to>
      <xdr:col>50</xdr:col>
      <xdr:colOff>165100</xdr:colOff>
      <xdr:row>76</xdr:row>
      <xdr:rowOff>115474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132001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28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72898</xdr:rowOff>
    </xdr:from>
    <xdr:to>
      <xdr:col>46</xdr:col>
      <xdr:colOff>38100</xdr:colOff>
      <xdr:row>78</xdr:row>
      <xdr:rowOff>3048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165625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156794</xdr:rowOff>
    </xdr:from>
    <xdr:to>
      <xdr:col>41</xdr:col>
      <xdr:colOff>101600</xdr:colOff>
      <xdr:row>78</xdr:row>
      <xdr:rowOff>86944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78071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165207</xdr:rowOff>
    </xdr:from>
    <xdr:to>
      <xdr:col>36</xdr:col>
      <xdr:colOff>165100</xdr:colOff>
      <xdr:row>78</xdr:row>
      <xdr:rowOff>95357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86484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160601</xdr:rowOff>
    </xdr:from>
    <xdr:to>
      <xdr:col>55</xdr:col>
      <xdr:colOff>0</xdr:colOff>
      <xdr:row>96</xdr:row>
      <xdr:rowOff>131274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48351"/>
          <a:ext cx="838200" cy="1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45549</xdr:rowOff>
    </xdr:from>
    <xdr:to>
      <xdr:col>50</xdr:col>
      <xdr:colOff>114300</xdr:colOff>
      <xdr:row>96</xdr:row>
      <xdr:rowOff>131274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33299"/>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45549</xdr:rowOff>
    </xdr:from>
    <xdr:to>
      <xdr:col>45</xdr:col>
      <xdr:colOff>177800</xdr:colOff>
      <xdr:row>95</xdr:row>
      <xdr:rowOff>101524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33299"/>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101524</xdr:rowOff>
    </xdr:from>
    <xdr:to>
      <xdr:col>41</xdr:col>
      <xdr:colOff>50800</xdr:colOff>
      <xdr:row>96</xdr:row>
      <xdr:rowOff>109720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89274"/>
          <a:ext cx="889000" cy="1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109801</xdr:rowOff>
    </xdr:from>
    <xdr:to>
      <xdr:col>55</xdr:col>
      <xdr:colOff>50800</xdr:colOff>
      <xdr:row>96</xdr:row>
      <xdr:rowOff>39951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88228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80474</xdr:rowOff>
    </xdr:from>
    <xdr:to>
      <xdr:col>50</xdr:col>
      <xdr:colOff>165100</xdr:colOff>
      <xdr:row>97</xdr:row>
      <xdr:rowOff>10624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1751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166199</xdr:rowOff>
    </xdr:from>
    <xdr:to>
      <xdr:col>46</xdr:col>
      <xdr:colOff>38100</xdr:colOff>
      <xdr:row>95</xdr:row>
      <xdr:rowOff>96349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87476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3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50724</xdr:rowOff>
    </xdr:from>
    <xdr:to>
      <xdr:col>41</xdr:col>
      <xdr:colOff>101600</xdr:colOff>
      <xdr:row>95</xdr:row>
      <xdr:rowOff>152324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143451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58920</xdr:rowOff>
    </xdr:from>
    <xdr:to>
      <xdr:col>36</xdr:col>
      <xdr:colOff>165100</xdr:colOff>
      <xdr:row>96</xdr:row>
      <xdr:rowOff>160520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151647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98425</xdr:rowOff>
    </xdr:from>
    <xdr:to>
      <xdr:col>85</xdr:col>
      <xdr:colOff>127000</xdr:colOff>
      <xdr:row>37</xdr:row>
      <xdr:rowOff>165989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4207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98425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04610"/>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60960</xdr:rowOff>
    </xdr:from>
    <xdr:to>
      <xdr:col>76</xdr:col>
      <xdr:colOff>114300</xdr:colOff>
      <xdr:row>37</xdr:row>
      <xdr:rowOff>68707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04610"/>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28321</xdr:rowOff>
    </xdr:from>
    <xdr:to>
      <xdr:col>71</xdr:col>
      <xdr:colOff>177800</xdr:colOff>
      <xdr:row>37</xdr:row>
      <xdr:rowOff>68707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7197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115189</xdr:rowOff>
    </xdr:from>
    <xdr:to>
      <xdr:col>85</xdr:col>
      <xdr:colOff>177800</xdr:colOff>
      <xdr:row>38</xdr:row>
      <xdr:rowOff>45339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93616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47625</xdr:rowOff>
    </xdr:from>
    <xdr:to>
      <xdr:col>81</xdr:col>
      <xdr:colOff>101600</xdr:colOff>
      <xdr:row>37</xdr:row>
      <xdr:rowOff>149225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xdr:rowOff>
    </xdr:from>
    <xdr:to>
      <xdr:col>76</xdr:col>
      <xdr:colOff>165100</xdr:colOff>
      <xdr:row>37</xdr:row>
      <xdr:rowOff>111760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102887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17907</xdr:rowOff>
    </xdr:from>
    <xdr:to>
      <xdr:col>72</xdr:col>
      <xdr:colOff>38100</xdr:colOff>
      <xdr:row>37</xdr:row>
      <xdr:rowOff>119507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148971</xdr:rowOff>
    </xdr:from>
    <xdr:to>
      <xdr:col>67</xdr:col>
      <xdr:colOff>101600</xdr:colOff>
      <xdr:row>37</xdr:row>
      <xdr:rowOff>79121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70248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241</xdr:rowOff>
    </xdr:from>
    <xdr:to>
      <xdr:col>85</xdr:col>
      <xdr:colOff>127000</xdr:colOff>
      <xdr:row>57</xdr:row>
      <xdr:rowOff>13144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72891"/>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xdr:rowOff>
    </xdr:from>
    <xdr:to>
      <xdr:col>81</xdr:col>
      <xdr:colOff>50800</xdr:colOff>
      <xdr:row>58</xdr:row>
      <xdr:rowOff>10592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85794"/>
          <a:ext cx="889000" cy="1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10592</xdr:rowOff>
    </xdr:from>
    <xdr:to>
      <xdr:col>76</xdr:col>
      <xdr:colOff>114300</xdr:colOff>
      <xdr:row>58</xdr:row>
      <xdr:rowOff>58089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54692"/>
          <a:ext cx="889000" cy="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58089</xdr:rowOff>
    </xdr:from>
    <xdr:to>
      <xdr:col>71</xdr:col>
      <xdr:colOff>177800</xdr:colOff>
      <xdr:row>58</xdr:row>
      <xdr:rowOff>76086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02189"/>
          <a:ext cx="8890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120891</xdr:rowOff>
    </xdr:from>
    <xdr:to>
      <xdr:col>85</xdr:col>
      <xdr:colOff>177800</xdr:colOff>
      <xdr:row>57</xdr:row>
      <xdr:rowOff>51041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143768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133794</xdr:rowOff>
    </xdr:from>
    <xdr:to>
      <xdr:col>81</xdr:col>
      <xdr:colOff>101600</xdr:colOff>
      <xdr:row>57</xdr:row>
      <xdr:rowOff>63944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80471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131242</xdr:rowOff>
    </xdr:from>
    <xdr:to>
      <xdr:col>76</xdr:col>
      <xdr:colOff>165100</xdr:colOff>
      <xdr:row>58</xdr:row>
      <xdr:rowOff>61392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77919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6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7289</xdr:rowOff>
    </xdr:from>
    <xdr:to>
      <xdr:col>72</xdr:col>
      <xdr:colOff>38100</xdr:colOff>
      <xdr:row>58</xdr:row>
      <xdr:rowOff>108889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125416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25286</xdr:rowOff>
    </xdr:from>
    <xdr:to>
      <xdr:col>67</xdr:col>
      <xdr:colOff>101600</xdr:colOff>
      <xdr:row>58</xdr:row>
      <xdr:rowOff>126886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143413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7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73406</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275056"/>
          <a:ext cx="8382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73406</xdr:rowOff>
    </xdr:from>
    <xdr:to>
      <xdr:col>81</xdr:col>
      <xdr:colOff>50800</xdr:colOff>
      <xdr:row>77</xdr:row>
      <xdr:rowOff>154178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27505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154178</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558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22606</xdr:rowOff>
    </xdr:from>
    <xdr:to>
      <xdr:col>81</xdr:col>
      <xdr:colOff>101600</xdr:colOff>
      <xdr:row>77</xdr:row>
      <xdr:rowOff>124206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140733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299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103378</xdr:rowOff>
    </xdr:from>
    <xdr:to>
      <xdr:col>76</xdr:col>
      <xdr:colOff>165100</xdr:colOff>
      <xdr:row>78</xdr:row>
      <xdr:rowOff>33528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50055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08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48603</xdr:rowOff>
    </xdr:from>
    <xdr:to>
      <xdr:col>85</xdr:col>
      <xdr:colOff>127000</xdr:colOff>
      <xdr:row>97</xdr:row>
      <xdr:rowOff>68929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679253"/>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48603</xdr:rowOff>
    </xdr:from>
    <xdr:to>
      <xdr:col>81</xdr:col>
      <xdr:colOff>50800</xdr:colOff>
      <xdr:row>97</xdr:row>
      <xdr:rowOff>79693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9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79693</xdr:rowOff>
    </xdr:from>
    <xdr:to>
      <xdr:col>76</xdr:col>
      <xdr:colOff>114300</xdr:colOff>
      <xdr:row>97</xdr:row>
      <xdr:rowOff>94571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710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94571</xdr:rowOff>
    </xdr:from>
    <xdr:to>
      <xdr:col>71</xdr:col>
      <xdr:colOff>177800</xdr:colOff>
      <xdr:row>97</xdr:row>
      <xdr:rowOff>101295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725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18129</xdr:rowOff>
    </xdr:from>
    <xdr:to>
      <xdr:col>85</xdr:col>
      <xdr:colOff>177800</xdr:colOff>
      <xdr:row>97</xdr:row>
      <xdr:rowOff>119729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104506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169253</xdr:rowOff>
    </xdr:from>
    <xdr:to>
      <xdr:col>81</xdr:col>
      <xdr:colOff>101600</xdr:colOff>
      <xdr:row>97</xdr:row>
      <xdr:rowOff>99403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90530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28893</xdr:rowOff>
    </xdr:from>
    <xdr:to>
      <xdr:col>76</xdr:col>
      <xdr:colOff>165100</xdr:colOff>
      <xdr:row>97</xdr:row>
      <xdr:rowOff>130493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121620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43771</xdr:rowOff>
    </xdr:from>
    <xdr:to>
      <xdr:col>72</xdr:col>
      <xdr:colOff>38100</xdr:colOff>
      <xdr:row>97</xdr:row>
      <xdr:rowOff>145371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136498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50495</xdr:rowOff>
    </xdr:from>
    <xdr:to>
      <xdr:col>67</xdr:col>
      <xdr:colOff>101600</xdr:colOff>
      <xdr:row>97</xdr:row>
      <xdr:rowOff>152095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143222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衛生費について、住民一人当たり</a:t>
          </a:r>
          <a:r>
            <a:rPr kumimoji="1" lang="en-US" altLang="ja-JP" sz="1100">
              <a:latin typeface="ＭＳ Ｐゴシック" panose="020B0600070205080204" pitchFamily="50" charset="-128"/>
              <a:ea typeface="ＭＳ Ｐゴシック" panose="020B0600070205080204" pitchFamily="50" charset="-128"/>
            </a:rPr>
            <a:t>75,370</a:t>
          </a:r>
          <a:r>
            <a:rPr kumimoji="1" lang="ja-JP" altLang="en-US" sz="11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100">
              <a:latin typeface="ＭＳ Ｐゴシック" panose="020B0600070205080204" pitchFamily="50" charset="-128"/>
              <a:ea typeface="ＭＳ Ｐゴシック" panose="020B0600070205080204" pitchFamily="50" charset="-128"/>
            </a:rPr>
            <a:t>32,869</a:t>
          </a:r>
          <a:r>
            <a:rPr kumimoji="1" lang="ja-JP" altLang="en-US" sz="1100">
              <a:latin typeface="ＭＳ Ｐゴシック" panose="020B0600070205080204" pitchFamily="50" charset="-128"/>
              <a:ea typeface="ＭＳ Ｐゴシック" panose="020B0600070205080204" pitchFamily="50" charset="-128"/>
            </a:rPr>
            <a:t>円高くなっている。</a:t>
          </a:r>
        </a:p>
        <a:p>
          <a:r>
            <a:rPr kumimoji="1" lang="ja-JP" altLang="en-US" sz="1100">
              <a:latin typeface="ＭＳ Ｐゴシック" panose="020B0600070205080204" pitchFamily="50" charset="-128"/>
              <a:ea typeface="ＭＳ Ｐゴシック" panose="020B0600070205080204" pitchFamily="50" charset="-128"/>
            </a:rPr>
            <a:t>また、民生費について、住民一人当たり</a:t>
          </a:r>
          <a:r>
            <a:rPr kumimoji="1" lang="en-US" altLang="ja-JP" sz="1100">
              <a:latin typeface="ＭＳ Ｐゴシック" panose="020B0600070205080204" pitchFamily="50" charset="-128"/>
              <a:ea typeface="ＭＳ Ｐゴシック" panose="020B0600070205080204" pitchFamily="50" charset="-128"/>
            </a:rPr>
            <a:t>206,986</a:t>
          </a:r>
          <a:r>
            <a:rPr kumimoji="1" lang="ja-JP" altLang="en-US" sz="11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100">
              <a:latin typeface="ＭＳ Ｐゴシック" panose="020B0600070205080204" pitchFamily="50" charset="-128"/>
              <a:ea typeface="ＭＳ Ｐゴシック" panose="020B0600070205080204" pitchFamily="50" charset="-128"/>
            </a:rPr>
            <a:t>13,961</a:t>
          </a:r>
          <a:r>
            <a:rPr kumimoji="1" lang="ja-JP" altLang="en-US" sz="1100">
              <a:latin typeface="ＭＳ Ｐゴシック" panose="020B0600070205080204" pitchFamily="50" charset="-128"/>
              <a:ea typeface="ＭＳ Ｐゴシック" panose="020B0600070205080204" pitchFamily="50" charset="-128"/>
            </a:rPr>
            <a:t>円高くなっている。</a:t>
          </a:r>
        </a:p>
        <a:p>
          <a:r>
            <a:rPr kumimoji="1" lang="ja-JP" altLang="en-US" sz="1100">
              <a:latin typeface="ＭＳ Ｐゴシック" panose="020B0600070205080204" pitchFamily="50" charset="-128"/>
              <a:ea typeface="ＭＳ Ｐゴシック" panose="020B0600070205080204" pitchFamily="50" charset="-128"/>
            </a:rPr>
            <a:t>さらに、教育費について、住民一人当たり</a:t>
          </a:r>
          <a:r>
            <a:rPr kumimoji="1" lang="en-US" altLang="ja-JP" sz="1100">
              <a:latin typeface="ＭＳ Ｐゴシック" panose="020B0600070205080204" pitchFamily="50" charset="-128"/>
              <a:ea typeface="ＭＳ Ｐゴシック" panose="020B0600070205080204" pitchFamily="50" charset="-128"/>
            </a:rPr>
            <a:t>60,481</a:t>
          </a:r>
          <a:r>
            <a:rPr kumimoji="1" lang="ja-JP" altLang="en-US" sz="11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100">
              <a:latin typeface="ＭＳ Ｐゴシック" panose="020B0600070205080204" pitchFamily="50" charset="-128"/>
              <a:ea typeface="ＭＳ Ｐゴシック" panose="020B0600070205080204" pitchFamily="50" charset="-128"/>
            </a:rPr>
            <a:t>12,490</a:t>
          </a:r>
          <a:r>
            <a:rPr kumimoji="1" lang="ja-JP" altLang="en-US" sz="1100">
              <a:latin typeface="ＭＳ Ｐゴシック" panose="020B0600070205080204" pitchFamily="50" charset="-128"/>
              <a:ea typeface="ＭＳ Ｐゴシック" panose="020B0600070205080204" pitchFamily="50" charset="-128"/>
            </a:rPr>
            <a:t>円高くなっている。</a:t>
          </a:r>
        </a:p>
        <a:p>
          <a:r>
            <a:rPr kumimoji="1" lang="ja-JP" altLang="en-US" sz="11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衛生費については、循環型施設整備事業の増加などにより、普通建設事業費が増加したことなどによる。</a:t>
          </a:r>
        </a:p>
        <a:p>
          <a:r>
            <a:rPr kumimoji="1" lang="ja-JP" altLang="en-US" sz="1100">
              <a:latin typeface="ＭＳ Ｐゴシック" panose="020B0600070205080204" pitchFamily="50" charset="-128"/>
              <a:ea typeface="ＭＳ Ｐゴシック" panose="020B0600070205080204" pitchFamily="50" charset="-128"/>
            </a:rPr>
            <a:t>民生費については、生活保護費、障がい者サービス給付費、民間等保育所運営費などの扶助費が増加したことなどによる。</a:t>
          </a:r>
        </a:p>
        <a:p>
          <a:r>
            <a:rPr kumimoji="1" lang="ja-JP" altLang="en-US" sz="1100">
              <a:latin typeface="ＭＳ Ｐゴシック" panose="020B0600070205080204" pitchFamily="50" charset="-128"/>
              <a:ea typeface="ＭＳ Ｐゴシック" panose="020B0600070205080204" pitchFamily="50" charset="-128"/>
            </a:rPr>
            <a:t>教育費については、小・中学校教育情報化推進事業費の増加などにより物件費が増加したこと、中学校増改築事業などの普通建設事業費が増加したことなどによる。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決算状況は歳入歳出ともに前年度を下回り、実質単年度収支は黒字であった。また、実質収支比率は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ポイント上がった。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年度は、公営企業以外の全会計における実質収支の合計は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千万円の黒字となった。また、各公営企業会計の資金剰余額の合計は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千万円となっており、連結実質赤字額は生じていない。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社会経済状況の変化に十分留意し、中・長期の収支を見通した上で、これまで以上に積極的な財源確保と合理的かつ効率的な事業運営と経営基盤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80</v>
      </c>
      <c r="C2" s="173"/>
      <c r="D2" s="174"/>
    </row>
    <row r="3" spans="1:119" ht="18.75" customHeight="1" thickBot="1" x14ac:dyDescent="0.25">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200807500</v>
      </c>
      <c r="BO4" s="381"/>
      <c r="BP4" s="381"/>
      <c r="BQ4" s="381"/>
      <c r="BR4" s="381"/>
      <c r="BS4" s="381"/>
      <c r="BT4" s="381"/>
      <c r="BU4" s="382"/>
      <c r="BV4" s="380">
        <v>222652994</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5.0999999999999996</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191617973</v>
      </c>
      <c r="BO5" s="418"/>
      <c r="BP5" s="418"/>
      <c r="BQ5" s="418"/>
      <c r="BR5" s="418"/>
      <c r="BS5" s="418"/>
      <c r="BT5" s="418"/>
      <c r="BU5" s="419"/>
      <c r="BV5" s="417">
        <v>216708988</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86.7</v>
      </c>
      <c r="CU5" s="415"/>
      <c r="CV5" s="415"/>
      <c r="CW5" s="415"/>
      <c r="CX5" s="415"/>
      <c r="CY5" s="415"/>
      <c r="CZ5" s="415"/>
      <c r="DA5" s="416"/>
      <c r="DB5" s="414">
        <v>91.9</v>
      </c>
      <c r="DC5" s="415"/>
      <c r="DD5" s="415"/>
      <c r="DE5" s="415"/>
      <c r="DF5" s="415"/>
      <c r="DG5" s="415"/>
      <c r="DH5" s="415"/>
      <c r="DI5" s="416"/>
    </row>
    <row r="6" spans="1:119" ht="18.75" customHeight="1" x14ac:dyDescent="0.2">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93</v>
      </c>
      <c r="AV6" s="450"/>
      <c r="AW6" s="450"/>
      <c r="AX6" s="450"/>
      <c r="AY6" s="451" t="s">
        <v>101</v>
      </c>
      <c r="AZ6" s="452"/>
      <c r="BA6" s="452"/>
      <c r="BB6" s="452"/>
      <c r="BC6" s="452"/>
      <c r="BD6" s="452"/>
      <c r="BE6" s="452"/>
      <c r="BF6" s="452"/>
      <c r="BG6" s="452"/>
      <c r="BH6" s="452"/>
      <c r="BI6" s="452"/>
      <c r="BJ6" s="452"/>
      <c r="BK6" s="452"/>
      <c r="BL6" s="452"/>
      <c r="BM6" s="453"/>
      <c r="BN6" s="417">
        <v>9189527</v>
      </c>
      <c r="BO6" s="418"/>
      <c r="BP6" s="418"/>
      <c r="BQ6" s="418"/>
      <c r="BR6" s="418"/>
      <c r="BS6" s="418"/>
      <c r="BT6" s="418"/>
      <c r="BU6" s="419"/>
      <c r="BV6" s="417">
        <v>5944006</v>
      </c>
      <c r="BW6" s="418"/>
      <c r="BX6" s="418"/>
      <c r="BY6" s="418"/>
      <c r="BZ6" s="418"/>
      <c r="CA6" s="418"/>
      <c r="CB6" s="418"/>
      <c r="CC6" s="419"/>
      <c r="CD6" s="420" t="s">
        <v>102</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95.1</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103</v>
      </c>
      <c r="AN7" s="447"/>
      <c r="AO7" s="447"/>
      <c r="AP7" s="447"/>
      <c r="AQ7" s="447"/>
      <c r="AR7" s="447"/>
      <c r="AS7" s="447"/>
      <c r="AT7" s="448"/>
      <c r="AU7" s="449" t="s">
        <v>104</v>
      </c>
      <c r="AV7" s="450"/>
      <c r="AW7" s="450"/>
      <c r="AX7" s="450"/>
      <c r="AY7" s="451" t="s">
        <v>105</v>
      </c>
      <c r="AZ7" s="452"/>
      <c r="BA7" s="452"/>
      <c r="BB7" s="452"/>
      <c r="BC7" s="452"/>
      <c r="BD7" s="452"/>
      <c r="BE7" s="452"/>
      <c r="BF7" s="452"/>
      <c r="BG7" s="452"/>
      <c r="BH7" s="452"/>
      <c r="BI7" s="452"/>
      <c r="BJ7" s="452"/>
      <c r="BK7" s="452"/>
      <c r="BL7" s="452"/>
      <c r="BM7" s="453"/>
      <c r="BN7" s="417">
        <v>1045389</v>
      </c>
      <c r="BO7" s="418"/>
      <c r="BP7" s="418"/>
      <c r="BQ7" s="418"/>
      <c r="BR7" s="418"/>
      <c r="BS7" s="418"/>
      <c r="BT7" s="418"/>
      <c r="BU7" s="419"/>
      <c r="BV7" s="417">
        <v>1791162</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83594498</v>
      </c>
      <c r="CU7" s="418"/>
      <c r="CV7" s="418"/>
      <c r="CW7" s="418"/>
      <c r="CX7" s="418"/>
      <c r="CY7" s="418"/>
      <c r="CZ7" s="418"/>
      <c r="DA7" s="419"/>
      <c r="DB7" s="417">
        <v>80743860</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93</v>
      </c>
      <c r="AV8" s="450"/>
      <c r="AW8" s="450"/>
      <c r="AX8" s="450"/>
      <c r="AY8" s="451" t="s">
        <v>108</v>
      </c>
      <c r="AZ8" s="452"/>
      <c r="BA8" s="452"/>
      <c r="BB8" s="452"/>
      <c r="BC8" s="452"/>
      <c r="BD8" s="452"/>
      <c r="BE8" s="452"/>
      <c r="BF8" s="452"/>
      <c r="BG8" s="452"/>
      <c r="BH8" s="452"/>
      <c r="BI8" s="452"/>
      <c r="BJ8" s="452"/>
      <c r="BK8" s="452"/>
      <c r="BL8" s="452"/>
      <c r="BM8" s="453"/>
      <c r="BN8" s="417">
        <v>8144138</v>
      </c>
      <c r="BO8" s="418"/>
      <c r="BP8" s="418"/>
      <c r="BQ8" s="418"/>
      <c r="BR8" s="418"/>
      <c r="BS8" s="418"/>
      <c r="BT8" s="418"/>
      <c r="BU8" s="419"/>
      <c r="BV8" s="417">
        <v>4152844</v>
      </c>
      <c r="BW8" s="418"/>
      <c r="BX8" s="418"/>
      <c r="BY8" s="418"/>
      <c r="BZ8" s="418"/>
      <c r="CA8" s="418"/>
      <c r="CB8" s="418"/>
      <c r="CC8" s="419"/>
      <c r="CD8" s="420" t="s">
        <v>109</v>
      </c>
      <c r="CE8" s="421"/>
      <c r="CF8" s="421"/>
      <c r="CG8" s="421"/>
      <c r="CH8" s="421"/>
      <c r="CI8" s="421"/>
      <c r="CJ8" s="421"/>
      <c r="CK8" s="421"/>
      <c r="CL8" s="421"/>
      <c r="CM8" s="421"/>
      <c r="CN8" s="421"/>
      <c r="CO8" s="421"/>
      <c r="CP8" s="421"/>
      <c r="CQ8" s="421"/>
      <c r="CR8" s="421"/>
      <c r="CS8" s="422"/>
      <c r="CT8" s="457">
        <v>0.95</v>
      </c>
      <c r="CU8" s="458"/>
      <c r="CV8" s="458"/>
      <c r="CW8" s="458"/>
      <c r="CX8" s="458"/>
      <c r="CY8" s="458"/>
      <c r="CZ8" s="458"/>
      <c r="DA8" s="459"/>
      <c r="DB8" s="457">
        <v>0.97</v>
      </c>
      <c r="DC8" s="458"/>
      <c r="DD8" s="458"/>
      <c r="DE8" s="458"/>
      <c r="DF8" s="458"/>
      <c r="DG8" s="458"/>
      <c r="DH8" s="458"/>
      <c r="DI8" s="459"/>
    </row>
    <row r="9" spans="1:119" ht="18.75" customHeight="1" thickBot="1" x14ac:dyDescent="0.25">
      <c r="A9" s="172"/>
      <c r="B9" s="411" t="s">
        <v>110</v>
      </c>
      <c r="C9" s="412"/>
      <c r="D9" s="412"/>
      <c r="E9" s="412"/>
      <c r="F9" s="412"/>
      <c r="G9" s="412"/>
      <c r="H9" s="412"/>
      <c r="I9" s="412"/>
      <c r="J9" s="412"/>
      <c r="K9" s="460"/>
      <c r="L9" s="461" t="s">
        <v>111</v>
      </c>
      <c r="M9" s="462"/>
      <c r="N9" s="462"/>
      <c r="O9" s="462"/>
      <c r="P9" s="462"/>
      <c r="Q9" s="463"/>
      <c r="R9" s="464">
        <v>431083</v>
      </c>
      <c r="S9" s="465"/>
      <c r="T9" s="465"/>
      <c r="U9" s="465"/>
      <c r="V9" s="466"/>
      <c r="W9" s="374" t="s">
        <v>112</v>
      </c>
      <c r="X9" s="375"/>
      <c r="Y9" s="375"/>
      <c r="Z9" s="375"/>
      <c r="AA9" s="375"/>
      <c r="AB9" s="375"/>
      <c r="AC9" s="375"/>
      <c r="AD9" s="375"/>
      <c r="AE9" s="375"/>
      <c r="AF9" s="375"/>
      <c r="AG9" s="375"/>
      <c r="AH9" s="375"/>
      <c r="AI9" s="375"/>
      <c r="AJ9" s="375"/>
      <c r="AK9" s="375"/>
      <c r="AL9" s="376"/>
      <c r="AM9" s="446" t="s">
        <v>113</v>
      </c>
      <c r="AN9" s="447"/>
      <c r="AO9" s="447"/>
      <c r="AP9" s="447"/>
      <c r="AQ9" s="447"/>
      <c r="AR9" s="447"/>
      <c r="AS9" s="447"/>
      <c r="AT9" s="448"/>
      <c r="AU9" s="449" t="s">
        <v>114</v>
      </c>
      <c r="AV9" s="450"/>
      <c r="AW9" s="450"/>
      <c r="AX9" s="450"/>
      <c r="AY9" s="451" t="s">
        <v>115</v>
      </c>
      <c r="AZ9" s="452"/>
      <c r="BA9" s="452"/>
      <c r="BB9" s="452"/>
      <c r="BC9" s="452"/>
      <c r="BD9" s="452"/>
      <c r="BE9" s="452"/>
      <c r="BF9" s="452"/>
      <c r="BG9" s="452"/>
      <c r="BH9" s="452"/>
      <c r="BI9" s="452"/>
      <c r="BJ9" s="452"/>
      <c r="BK9" s="452"/>
      <c r="BL9" s="452"/>
      <c r="BM9" s="453"/>
      <c r="BN9" s="417">
        <v>3991294</v>
      </c>
      <c r="BO9" s="418"/>
      <c r="BP9" s="418"/>
      <c r="BQ9" s="418"/>
      <c r="BR9" s="418"/>
      <c r="BS9" s="418"/>
      <c r="BT9" s="418"/>
      <c r="BU9" s="419"/>
      <c r="BV9" s="417">
        <v>-344911</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6.8</v>
      </c>
      <c r="CU9" s="415"/>
      <c r="CV9" s="415"/>
      <c r="CW9" s="415"/>
      <c r="CX9" s="415"/>
      <c r="CY9" s="415"/>
      <c r="CZ9" s="415"/>
      <c r="DA9" s="416"/>
      <c r="DB9" s="414">
        <v>7.6</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117</v>
      </c>
      <c r="M10" s="447"/>
      <c r="N10" s="447"/>
      <c r="O10" s="447"/>
      <c r="P10" s="447"/>
      <c r="Q10" s="448"/>
      <c r="R10" s="468">
        <v>432353</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93</v>
      </c>
      <c r="AV10" s="450"/>
      <c r="AW10" s="450"/>
      <c r="AX10" s="450"/>
      <c r="AY10" s="451" t="s">
        <v>119</v>
      </c>
      <c r="AZ10" s="452"/>
      <c r="BA10" s="452"/>
      <c r="BB10" s="452"/>
      <c r="BC10" s="452"/>
      <c r="BD10" s="452"/>
      <c r="BE10" s="452"/>
      <c r="BF10" s="452"/>
      <c r="BG10" s="452"/>
      <c r="BH10" s="452"/>
      <c r="BI10" s="452"/>
      <c r="BJ10" s="452"/>
      <c r="BK10" s="452"/>
      <c r="BL10" s="452"/>
      <c r="BM10" s="453"/>
      <c r="BN10" s="417">
        <v>2961171</v>
      </c>
      <c r="BO10" s="418"/>
      <c r="BP10" s="418"/>
      <c r="BQ10" s="418"/>
      <c r="BR10" s="418"/>
      <c r="BS10" s="418"/>
      <c r="BT10" s="418"/>
      <c r="BU10" s="419"/>
      <c r="BV10" s="417">
        <v>4608055</v>
      </c>
      <c r="BW10" s="418"/>
      <c r="BX10" s="418"/>
      <c r="BY10" s="418"/>
      <c r="BZ10" s="418"/>
      <c r="CA10" s="418"/>
      <c r="CB10" s="418"/>
      <c r="CC10" s="419"/>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1"/>
      <c r="C11" s="412"/>
      <c r="D11" s="412"/>
      <c r="E11" s="412"/>
      <c r="F11" s="412"/>
      <c r="G11" s="412"/>
      <c r="H11" s="412"/>
      <c r="I11" s="412"/>
      <c r="J11" s="412"/>
      <c r="K11" s="460"/>
      <c r="L11" s="471" t="s">
        <v>121</v>
      </c>
      <c r="M11" s="472"/>
      <c r="N11" s="472"/>
      <c r="O11" s="472"/>
      <c r="P11" s="472"/>
      <c r="Q11" s="473"/>
      <c r="R11" s="474" t="s">
        <v>122</v>
      </c>
      <c r="S11" s="475"/>
      <c r="T11" s="475"/>
      <c r="U11" s="475"/>
      <c r="V11" s="476"/>
      <c r="W11" s="405"/>
      <c r="X11" s="406"/>
      <c r="Y11" s="406"/>
      <c r="Z11" s="406"/>
      <c r="AA11" s="406"/>
      <c r="AB11" s="406"/>
      <c r="AC11" s="406"/>
      <c r="AD11" s="406"/>
      <c r="AE11" s="406"/>
      <c r="AF11" s="406"/>
      <c r="AG11" s="406"/>
      <c r="AH11" s="406"/>
      <c r="AI11" s="406"/>
      <c r="AJ11" s="406"/>
      <c r="AK11" s="406"/>
      <c r="AL11" s="409"/>
      <c r="AM11" s="446" t="s">
        <v>123</v>
      </c>
      <c r="AN11" s="447"/>
      <c r="AO11" s="447"/>
      <c r="AP11" s="447"/>
      <c r="AQ11" s="447"/>
      <c r="AR11" s="447"/>
      <c r="AS11" s="447"/>
      <c r="AT11" s="448"/>
      <c r="AU11" s="449" t="s">
        <v>93</v>
      </c>
      <c r="AV11" s="450"/>
      <c r="AW11" s="450"/>
      <c r="AX11" s="450"/>
      <c r="AY11" s="451" t="s">
        <v>124</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108440</v>
      </c>
      <c r="BW11" s="418"/>
      <c r="BX11" s="418"/>
      <c r="BY11" s="418"/>
      <c r="BZ11" s="418"/>
      <c r="CA11" s="418"/>
      <c r="CB11" s="418"/>
      <c r="CC11" s="419"/>
      <c r="CD11" s="420" t="s">
        <v>125</v>
      </c>
      <c r="CE11" s="421"/>
      <c r="CF11" s="421"/>
      <c r="CG11" s="421"/>
      <c r="CH11" s="421"/>
      <c r="CI11" s="421"/>
      <c r="CJ11" s="421"/>
      <c r="CK11" s="421"/>
      <c r="CL11" s="421"/>
      <c r="CM11" s="421"/>
      <c r="CN11" s="421"/>
      <c r="CO11" s="421"/>
      <c r="CP11" s="421"/>
      <c r="CQ11" s="421"/>
      <c r="CR11" s="421"/>
      <c r="CS11" s="422"/>
      <c r="CT11" s="457" t="s">
        <v>126</v>
      </c>
      <c r="CU11" s="458"/>
      <c r="CV11" s="458"/>
      <c r="CW11" s="458"/>
      <c r="CX11" s="458"/>
      <c r="CY11" s="458"/>
      <c r="CZ11" s="458"/>
      <c r="DA11" s="459"/>
      <c r="DB11" s="457" t="s">
        <v>127</v>
      </c>
      <c r="DC11" s="458"/>
      <c r="DD11" s="458"/>
      <c r="DE11" s="458"/>
      <c r="DF11" s="458"/>
      <c r="DG11" s="458"/>
      <c r="DH11" s="458"/>
      <c r="DI11" s="459"/>
    </row>
    <row r="12" spans="1:119" ht="18.75" customHeight="1" x14ac:dyDescent="0.2">
      <c r="A12" s="172"/>
      <c r="B12" s="477" t="s">
        <v>128</v>
      </c>
      <c r="C12" s="478"/>
      <c r="D12" s="478"/>
      <c r="E12" s="478"/>
      <c r="F12" s="478"/>
      <c r="G12" s="478"/>
      <c r="H12" s="478"/>
      <c r="I12" s="478"/>
      <c r="J12" s="478"/>
      <c r="K12" s="479"/>
      <c r="L12" s="486" t="s">
        <v>129</v>
      </c>
      <c r="M12" s="487"/>
      <c r="N12" s="487"/>
      <c r="O12" s="487"/>
      <c r="P12" s="487"/>
      <c r="Q12" s="488"/>
      <c r="R12" s="489">
        <v>430385</v>
      </c>
      <c r="S12" s="490"/>
      <c r="T12" s="490"/>
      <c r="U12" s="490"/>
      <c r="V12" s="491"/>
      <c r="W12" s="492" t="s">
        <v>1</v>
      </c>
      <c r="X12" s="450"/>
      <c r="Y12" s="450"/>
      <c r="Z12" s="450"/>
      <c r="AA12" s="450"/>
      <c r="AB12" s="493"/>
      <c r="AC12" s="494" t="s">
        <v>130</v>
      </c>
      <c r="AD12" s="495"/>
      <c r="AE12" s="495"/>
      <c r="AF12" s="495"/>
      <c r="AG12" s="496"/>
      <c r="AH12" s="494" t="s">
        <v>131</v>
      </c>
      <c r="AI12" s="495"/>
      <c r="AJ12" s="495"/>
      <c r="AK12" s="495"/>
      <c r="AL12" s="497"/>
      <c r="AM12" s="446" t="s">
        <v>132</v>
      </c>
      <c r="AN12" s="447"/>
      <c r="AO12" s="447"/>
      <c r="AP12" s="447"/>
      <c r="AQ12" s="447"/>
      <c r="AR12" s="447"/>
      <c r="AS12" s="447"/>
      <c r="AT12" s="448"/>
      <c r="AU12" s="449" t="s">
        <v>93</v>
      </c>
      <c r="AV12" s="450"/>
      <c r="AW12" s="450"/>
      <c r="AX12" s="450"/>
      <c r="AY12" s="451" t="s">
        <v>133</v>
      </c>
      <c r="AZ12" s="452"/>
      <c r="BA12" s="452"/>
      <c r="BB12" s="452"/>
      <c r="BC12" s="452"/>
      <c r="BD12" s="452"/>
      <c r="BE12" s="452"/>
      <c r="BF12" s="452"/>
      <c r="BG12" s="452"/>
      <c r="BH12" s="452"/>
      <c r="BI12" s="452"/>
      <c r="BJ12" s="452"/>
      <c r="BK12" s="452"/>
      <c r="BL12" s="452"/>
      <c r="BM12" s="453"/>
      <c r="BN12" s="417">
        <v>2692093</v>
      </c>
      <c r="BO12" s="418"/>
      <c r="BP12" s="418"/>
      <c r="BQ12" s="418"/>
      <c r="BR12" s="418"/>
      <c r="BS12" s="418"/>
      <c r="BT12" s="418"/>
      <c r="BU12" s="419"/>
      <c r="BV12" s="417">
        <v>3468140</v>
      </c>
      <c r="BW12" s="418"/>
      <c r="BX12" s="418"/>
      <c r="BY12" s="418"/>
      <c r="BZ12" s="418"/>
      <c r="CA12" s="418"/>
      <c r="CB12" s="418"/>
      <c r="CC12" s="419"/>
      <c r="CD12" s="420" t="s">
        <v>134</v>
      </c>
      <c r="CE12" s="421"/>
      <c r="CF12" s="421"/>
      <c r="CG12" s="421"/>
      <c r="CH12" s="421"/>
      <c r="CI12" s="421"/>
      <c r="CJ12" s="421"/>
      <c r="CK12" s="421"/>
      <c r="CL12" s="421"/>
      <c r="CM12" s="421"/>
      <c r="CN12" s="421"/>
      <c r="CO12" s="421"/>
      <c r="CP12" s="421"/>
      <c r="CQ12" s="421"/>
      <c r="CR12" s="421"/>
      <c r="CS12" s="422"/>
      <c r="CT12" s="457" t="s">
        <v>126</v>
      </c>
      <c r="CU12" s="458"/>
      <c r="CV12" s="458"/>
      <c r="CW12" s="458"/>
      <c r="CX12" s="458"/>
      <c r="CY12" s="458"/>
      <c r="CZ12" s="458"/>
      <c r="DA12" s="459"/>
      <c r="DB12" s="457" t="s">
        <v>127</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7"/>
      <c r="M13" s="508" t="s">
        <v>135</v>
      </c>
      <c r="N13" s="509"/>
      <c r="O13" s="509"/>
      <c r="P13" s="509"/>
      <c r="Q13" s="510"/>
      <c r="R13" s="501">
        <v>423126</v>
      </c>
      <c r="S13" s="502"/>
      <c r="T13" s="502"/>
      <c r="U13" s="502"/>
      <c r="V13" s="503"/>
      <c r="W13" s="433" t="s">
        <v>136</v>
      </c>
      <c r="X13" s="434"/>
      <c r="Y13" s="434"/>
      <c r="Z13" s="434"/>
      <c r="AA13" s="434"/>
      <c r="AB13" s="424"/>
      <c r="AC13" s="468">
        <v>1337</v>
      </c>
      <c r="AD13" s="469"/>
      <c r="AE13" s="469"/>
      <c r="AF13" s="469"/>
      <c r="AG13" s="511"/>
      <c r="AH13" s="468">
        <v>1301</v>
      </c>
      <c r="AI13" s="469"/>
      <c r="AJ13" s="469"/>
      <c r="AK13" s="469"/>
      <c r="AL13" s="470"/>
      <c r="AM13" s="446" t="s">
        <v>137</v>
      </c>
      <c r="AN13" s="447"/>
      <c r="AO13" s="447"/>
      <c r="AP13" s="447"/>
      <c r="AQ13" s="447"/>
      <c r="AR13" s="447"/>
      <c r="AS13" s="447"/>
      <c r="AT13" s="448"/>
      <c r="AU13" s="449" t="s">
        <v>138</v>
      </c>
      <c r="AV13" s="450"/>
      <c r="AW13" s="450"/>
      <c r="AX13" s="450"/>
      <c r="AY13" s="451" t="s">
        <v>139</v>
      </c>
      <c r="AZ13" s="452"/>
      <c r="BA13" s="452"/>
      <c r="BB13" s="452"/>
      <c r="BC13" s="452"/>
      <c r="BD13" s="452"/>
      <c r="BE13" s="452"/>
      <c r="BF13" s="452"/>
      <c r="BG13" s="452"/>
      <c r="BH13" s="452"/>
      <c r="BI13" s="452"/>
      <c r="BJ13" s="452"/>
      <c r="BK13" s="452"/>
      <c r="BL13" s="452"/>
      <c r="BM13" s="453"/>
      <c r="BN13" s="417">
        <v>4260372</v>
      </c>
      <c r="BO13" s="418"/>
      <c r="BP13" s="418"/>
      <c r="BQ13" s="418"/>
      <c r="BR13" s="418"/>
      <c r="BS13" s="418"/>
      <c r="BT13" s="418"/>
      <c r="BU13" s="419"/>
      <c r="BV13" s="417">
        <v>903444</v>
      </c>
      <c r="BW13" s="418"/>
      <c r="BX13" s="418"/>
      <c r="BY13" s="418"/>
      <c r="BZ13" s="418"/>
      <c r="CA13" s="418"/>
      <c r="CB13" s="418"/>
      <c r="CC13" s="419"/>
      <c r="CD13" s="420" t="s">
        <v>140</v>
      </c>
      <c r="CE13" s="421"/>
      <c r="CF13" s="421"/>
      <c r="CG13" s="421"/>
      <c r="CH13" s="421"/>
      <c r="CI13" s="421"/>
      <c r="CJ13" s="421"/>
      <c r="CK13" s="421"/>
      <c r="CL13" s="421"/>
      <c r="CM13" s="421"/>
      <c r="CN13" s="421"/>
      <c r="CO13" s="421"/>
      <c r="CP13" s="421"/>
      <c r="CQ13" s="421"/>
      <c r="CR13" s="421"/>
      <c r="CS13" s="422"/>
      <c r="CT13" s="414">
        <v>0.9</v>
      </c>
      <c r="CU13" s="415"/>
      <c r="CV13" s="415"/>
      <c r="CW13" s="415"/>
      <c r="CX13" s="415"/>
      <c r="CY13" s="415"/>
      <c r="CZ13" s="415"/>
      <c r="DA13" s="416"/>
      <c r="DB13" s="414">
        <v>0.5</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141</v>
      </c>
      <c r="M14" s="499"/>
      <c r="N14" s="499"/>
      <c r="O14" s="499"/>
      <c r="P14" s="499"/>
      <c r="Q14" s="500"/>
      <c r="R14" s="501">
        <v>429152</v>
      </c>
      <c r="S14" s="502"/>
      <c r="T14" s="502"/>
      <c r="U14" s="502"/>
      <c r="V14" s="503"/>
      <c r="W14" s="407"/>
      <c r="X14" s="408"/>
      <c r="Y14" s="408"/>
      <c r="Z14" s="408"/>
      <c r="AA14" s="408"/>
      <c r="AB14" s="397"/>
      <c r="AC14" s="504">
        <v>0.8</v>
      </c>
      <c r="AD14" s="505"/>
      <c r="AE14" s="505"/>
      <c r="AF14" s="505"/>
      <c r="AG14" s="506"/>
      <c r="AH14" s="504">
        <v>0.8</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142</v>
      </c>
      <c r="CE14" s="513"/>
      <c r="CF14" s="513"/>
      <c r="CG14" s="513"/>
      <c r="CH14" s="513"/>
      <c r="CI14" s="513"/>
      <c r="CJ14" s="513"/>
      <c r="CK14" s="513"/>
      <c r="CL14" s="513"/>
      <c r="CM14" s="513"/>
      <c r="CN14" s="513"/>
      <c r="CO14" s="513"/>
      <c r="CP14" s="513"/>
      <c r="CQ14" s="513"/>
      <c r="CR14" s="513"/>
      <c r="CS14" s="514"/>
      <c r="CT14" s="515" t="s">
        <v>126</v>
      </c>
      <c r="CU14" s="516"/>
      <c r="CV14" s="516"/>
      <c r="CW14" s="516"/>
      <c r="CX14" s="516"/>
      <c r="CY14" s="516"/>
      <c r="CZ14" s="516"/>
      <c r="DA14" s="517"/>
      <c r="DB14" s="515" t="s">
        <v>127</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7"/>
      <c r="M15" s="508" t="s">
        <v>143</v>
      </c>
      <c r="N15" s="509"/>
      <c r="O15" s="509"/>
      <c r="P15" s="509"/>
      <c r="Q15" s="510"/>
      <c r="R15" s="501">
        <v>422062</v>
      </c>
      <c r="S15" s="502"/>
      <c r="T15" s="502"/>
      <c r="U15" s="502"/>
      <c r="V15" s="503"/>
      <c r="W15" s="433" t="s">
        <v>144</v>
      </c>
      <c r="X15" s="434"/>
      <c r="Y15" s="434"/>
      <c r="Z15" s="434"/>
      <c r="AA15" s="434"/>
      <c r="AB15" s="424"/>
      <c r="AC15" s="468">
        <v>30154</v>
      </c>
      <c r="AD15" s="469"/>
      <c r="AE15" s="469"/>
      <c r="AF15" s="469"/>
      <c r="AG15" s="511"/>
      <c r="AH15" s="468">
        <v>30831</v>
      </c>
      <c r="AI15" s="469"/>
      <c r="AJ15" s="469"/>
      <c r="AK15" s="469"/>
      <c r="AL15" s="470"/>
      <c r="AM15" s="446"/>
      <c r="AN15" s="447"/>
      <c r="AO15" s="447"/>
      <c r="AP15" s="447"/>
      <c r="AQ15" s="447"/>
      <c r="AR15" s="447"/>
      <c r="AS15" s="447"/>
      <c r="AT15" s="448"/>
      <c r="AU15" s="449"/>
      <c r="AV15" s="450"/>
      <c r="AW15" s="450"/>
      <c r="AX15" s="450"/>
      <c r="AY15" s="377" t="s">
        <v>145</v>
      </c>
      <c r="AZ15" s="378"/>
      <c r="BA15" s="378"/>
      <c r="BB15" s="378"/>
      <c r="BC15" s="378"/>
      <c r="BD15" s="378"/>
      <c r="BE15" s="378"/>
      <c r="BF15" s="378"/>
      <c r="BG15" s="378"/>
      <c r="BH15" s="378"/>
      <c r="BI15" s="378"/>
      <c r="BJ15" s="378"/>
      <c r="BK15" s="378"/>
      <c r="BL15" s="378"/>
      <c r="BM15" s="379"/>
      <c r="BN15" s="380">
        <v>58011029</v>
      </c>
      <c r="BO15" s="381"/>
      <c r="BP15" s="381"/>
      <c r="BQ15" s="381"/>
      <c r="BR15" s="381"/>
      <c r="BS15" s="381"/>
      <c r="BT15" s="381"/>
      <c r="BU15" s="382"/>
      <c r="BV15" s="380">
        <v>59193043</v>
      </c>
      <c r="BW15" s="381"/>
      <c r="BX15" s="381"/>
      <c r="BY15" s="381"/>
      <c r="BZ15" s="381"/>
      <c r="CA15" s="381"/>
      <c r="CB15" s="381"/>
      <c r="CC15" s="382"/>
      <c r="CD15" s="518" t="s">
        <v>146</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0"/>
      <c r="C16" s="481"/>
      <c r="D16" s="481"/>
      <c r="E16" s="481"/>
      <c r="F16" s="481"/>
      <c r="G16" s="481"/>
      <c r="H16" s="481"/>
      <c r="I16" s="481"/>
      <c r="J16" s="481"/>
      <c r="K16" s="482"/>
      <c r="L16" s="498" t="s">
        <v>147</v>
      </c>
      <c r="M16" s="521"/>
      <c r="N16" s="521"/>
      <c r="O16" s="521"/>
      <c r="P16" s="521"/>
      <c r="Q16" s="522"/>
      <c r="R16" s="523" t="s">
        <v>148</v>
      </c>
      <c r="S16" s="524"/>
      <c r="T16" s="524"/>
      <c r="U16" s="524"/>
      <c r="V16" s="525"/>
      <c r="W16" s="407"/>
      <c r="X16" s="408"/>
      <c r="Y16" s="408"/>
      <c r="Z16" s="408"/>
      <c r="AA16" s="408"/>
      <c r="AB16" s="397"/>
      <c r="AC16" s="504">
        <v>17.2</v>
      </c>
      <c r="AD16" s="505"/>
      <c r="AE16" s="505"/>
      <c r="AF16" s="505"/>
      <c r="AG16" s="506"/>
      <c r="AH16" s="504">
        <v>19</v>
      </c>
      <c r="AI16" s="505"/>
      <c r="AJ16" s="505"/>
      <c r="AK16" s="505"/>
      <c r="AL16" s="507"/>
      <c r="AM16" s="446"/>
      <c r="AN16" s="447"/>
      <c r="AO16" s="447"/>
      <c r="AP16" s="447"/>
      <c r="AQ16" s="447"/>
      <c r="AR16" s="447"/>
      <c r="AS16" s="447"/>
      <c r="AT16" s="448"/>
      <c r="AU16" s="449"/>
      <c r="AV16" s="450"/>
      <c r="AW16" s="450"/>
      <c r="AX16" s="450"/>
      <c r="AY16" s="451" t="s">
        <v>149</v>
      </c>
      <c r="AZ16" s="452"/>
      <c r="BA16" s="452"/>
      <c r="BB16" s="452"/>
      <c r="BC16" s="452"/>
      <c r="BD16" s="452"/>
      <c r="BE16" s="452"/>
      <c r="BF16" s="452"/>
      <c r="BG16" s="452"/>
      <c r="BH16" s="452"/>
      <c r="BI16" s="452"/>
      <c r="BJ16" s="452"/>
      <c r="BK16" s="452"/>
      <c r="BL16" s="452"/>
      <c r="BM16" s="453"/>
      <c r="BN16" s="417">
        <v>62413350</v>
      </c>
      <c r="BO16" s="418"/>
      <c r="BP16" s="418"/>
      <c r="BQ16" s="418"/>
      <c r="BR16" s="418"/>
      <c r="BS16" s="418"/>
      <c r="BT16" s="418"/>
      <c r="BU16" s="419"/>
      <c r="BV16" s="417">
        <v>61171948</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91"/>
      <c r="M17" s="528" t="s">
        <v>150</v>
      </c>
      <c r="N17" s="529"/>
      <c r="O17" s="529"/>
      <c r="P17" s="529"/>
      <c r="Q17" s="530"/>
      <c r="R17" s="523" t="s">
        <v>148</v>
      </c>
      <c r="S17" s="524"/>
      <c r="T17" s="524"/>
      <c r="U17" s="524"/>
      <c r="V17" s="525"/>
      <c r="W17" s="433" t="s">
        <v>151</v>
      </c>
      <c r="X17" s="434"/>
      <c r="Y17" s="434"/>
      <c r="Z17" s="434"/>
      <c r="AA17" s="434"/>
      <c r="AB17" s="424"/>
      <c r="AC17" s="468">
        <v>144237</v>
      </c>
      <c r="AD17" s="469"/>
      <c r="AE17" s="469"/>
      <c r="AF17" s="469"/>
      <c r="AG17" s="511"/>
      <c r="AH17" s="468">
        <v>129828</v>
      </c>
      <c r="AI17" s="469"/>
      <c r="AJ17" s="469"/>
      <c r="AK17" s="469"/>
      <c r="AL17" s="470"/>
      <c r="AM17" s="446"/>
      <c r="AN17" s="447"/>
      <c r="AO17" s="447"/>
      <c r="AP17" s="447"/>
      <c r="AQ17" s="447"/>
      <c r="AR17" s="447"/>
      <c r="AS17" s="447"/>
      <c r="AT17" s="448"/>
      <c r="AU17" s="449"/>
      <c r="AV17" s="450"/>
      <c r="AW17" s="450"/>
      <c r="AX17" s="450"/>
      <c r="AY17" s="451" t="s">
        <v>152</v>
      </c>
      <c r="AZ17" s="452"/>
      <c r="BA17" s="452"/>
      <c r="BB17" s="452"/>
      <c r="BC17" s="452"/>
      <c r="BD17" s="452"/>
      <c r="BE17" s="452"/>
      <c r="BF17" s="452"/>
      <c r="BG17" s="452"/>
      <c r="BH17" s="452"/>
      <c r="BI17" s="452"/>
      <c r="BJ17" s="452"/>
      <c r="BK17" s="452"/>
      <c r="BL17" s="452"/>
      <c r="BM17" s="453"/>
      <c r="BN17" s="417">
        <v>74311967</v>
      </c>
      <c r="BO17" s="418"/>
      <c r="BP17" s="418"/>
      <c r="BQ17" s="418"/>
      <c r="BR17" s="418"/>
      <c r="BS17" s="418"/>
      <c r="BT17" s="418"/>
      <c r="BU17" s="419"/>
      <c r="BV17" s="417">
        <v>76023602</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153</v>
      </c>
      <c r="C18" s="460"/>
      <c r="D18" s="460"/>
      <c r="E18" s="540"/>
      <c r="F18" s="540"/>
      <c r="G18" s="540"/>
      <c r="H18" s="540"/>
      <c r="I18" s="540"/>
      <c r="J18" s="540"/>
      <c r="K18" s="540"/>
      <c r="L18" s="541">
        <v>71.55</v>
      </c>
      <c r="M18" s="541"/>
      <c r="N18" s="541"/>
      <c r="O18" s="541"/>
      <c r="P18" s="541"/>
      <c r="Q18" s="541"/>
      <c r="R18" s="542"/>
      <c r="S18" s="542"/>
      <c r="T18" s="542"/>
      <c r="U18" s="542"/>
      <c r="V18" s="543"/>
      <c r="W18" s="435"/>
      <c r="X18" s="436"/>
      <c r="Y18" s="436"/>
      <c r="Z18" s="436"/>
      <c r="AA18" s="436"/>
      <c r="AB18" s="427"/>
      <c r="AC18" s="544">
        <v>82.1</v>
      </c>
      <c r="AD18" s="545"/>
      <c r="AE18" s="545"/>
      <c r="AF18" s="545"/>
      <c r="AG18" s="546"/>
      <c r="AH18" s="544">
        <v>80.2</v>
      </c>
      <c r="AI18" s="545"/>
      <c r="AJ18" s="545"/>
      <c r="AK18" s="545"/>
      <c r="AL18" s="547"/>
      <c r="AM18" s="446"/>
      <c r="AN18" s="447"/>
      <c r="AO18" s="447"/>
      <c r="AP18" s="447"/>
      <c r="AQ18" s="447"/>
      <c r="AR18" s="447"/>
      <c r="AS18" s="447"/>
      <c r="AT18" s="448"/>
      <c r="AU18" s="449"/>
      <c r="AV18" s="450"/>
      <c r="AW18" s="450"/>
      <c r="AX18" s="450"/>
      <c r="AY18" s="451" t="s">
        <v>154</v>
      </c>
      <c r="AZ18" s="452"/>
      <c r="BA18" s="452"/>
      <c r="BB18" s="452"/>
      <c r="BC18" s="452"/>
      <c r="BD18" s="452"/>
      <c r="BE18" s="452"/>
      <c r="BF18" s="452"/>
      <c r="BG18" s="452"/>
      <c r="BH18" s="452"/>
      <c r="BI18" s="452"/>
      <c r="BJ18" s="452"/>
      <c r="BK18" s="452"/>
      <c r="BL18" s="452"/>
      <c r="BM18" s="453"/>
      <c r="BN18" s="417">
        <v>74744310</v>
      </c>
      <c r="BO18" s="418"/>
      <c r="BP18" s="418"/>
      <c r="BQ18" s="418"/>
      <c r="BR18" s="418"/>
      <c r="BS18" s="418"/>
      <c r="BT18" s="418"/>
      <c r="BU18" s="419"/>
      <c r="BV18" s="417">
        <v>74769143</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155</v>
      </c>
      <c r="C19" s="460"/>
      <c r="D19" s="460"/>
      <c r="E19" s="540"/>
      <c r="F19" s="540"/>
      <c r="G19" s="540"/>
      <c r="H19" s="540"/>
      <c r="I19" s="540"/>
      <c r="J19" s="540"/>
      <c r="K19" s="540"/>
      <c r="L19" s="548">
        <v>6025</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156</v>
      </c>
      <c r="AZ19" s="452"/>
      <c r="BA19" s="452"/>
      <c r="BB19" s="452"/>
      <c r="BC19" s="452"/>
      <c r="BD19" s="452"/>
      <c r="BE19" s="452"/>
      <c r="BF19" s="452"/>
      <c r="BG19" s="452"/>
      <c r="BH19" s="452"/>
      <c r="BI19" s="452"/>
      <c r="BJ19" s="452"/>
      <c r="BK19" s="452"/>
      <c r="BL19" s="452"/>
      <c r="BM19" s="453"/>
      <c r="BN19" s="417">
        <v>105731932</v>
      </c>
      <c r="BO19" s="418"/>
      <c r="BP19" s="418"/>
      <c r="BQ19" s="418"/>
      <c r="BR19" s="418"/>
      <c r="BS19" s="418"/>
      <c r="BT19" s="418"/>
      <c r="BU19" s="419"/>
      <c r="BV19" s="417">
        <v>101071471</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157</v>
      </c>
      <c r="C20" s="460"/>
      <c r="D20" s="460"/>
      <c r="E20" s="540"/>
      <c r="F20" s="540"/>
      <c r="G20" s="540"/>
      <c r="H20" s="540"/>
      <c r="I20" s="540"/>
      <c r="J20" s="540"/>
      <c r="K20" s="540"/>
      <c r="L20" s="548">
        <v>192015</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158</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159</v>
      </c>
      <c r="C22" s="561"/>
      <c r="D22" s="562"/>
      <c r="E22" s="429" t="s">
        <v>1</v>
      </c>
      <c r="F22" s="434"/>
      <c r="G22" s="434"/>
      <c r="H22" s="434"/>
      <c r="I22" s="434"/>
      <c r="J22" s="434"/>
      <c r="K22" s="424"/>
      <c r="L22" s="429" t="s">
        <v>160</v>
      </c>
      <c r="M22" s="434"/>
      <c r="N22" s="434"/>
      <c r="O22" s="434"/>
      <c r="P22" s="424"/>
      <c r="Q22" s="592" t="s">
        <v>161</v>
      </c>
      <c r="R22" s="593"/>
      <c r="S22" s="593"/>
      <c r="T22" s="593"/>
      <c r="U22" s="593"/>
      <c r="V22" s="594"/>
      <c r="W22" s="560" t="s">
        <v>162</v>
      </c>
      <c r="X22" s="561"/>
      <c r="Y22" s="562"/>
      <c r="Z22" s="429" t="s">
        <v>1</v>
      </c>
      <c r="AA22" s="434"/>
      <c r="AB22" s="434"/>
      <c r="AC22" s="434"/>
      <c r="AD22" s="434"/>
      <c r="AE22" s="434"/>
      <c r="AF22" s="434"/>
      <c r="AG22" s="424"/>
      <c r="AH22" s="598" t="s">
        <v>163</v>
      </c>
      <c r="AI22" s="434"/>
      <c r="AJ22" s="434"/>
      <c r="AK22" s="434"/>
      <c r="AL22" s="424"/>
      <c r="AM22" s="598" t="s">
        <v>164</v>
      </c>
      <c r="AN22" s="599"/>
      <c r="AO22" s="599"/>
      <c r="AP22" s="599"/>
      <c r="AQ22" s="599"/>
      <c r="AR22" s="600"/>
      <c r="AS22" s="592" t="s">
        <v>161</v>
      </c>
      <c r="AT22" s="593"/>
      <c r="AU22" s="593"/>
      <c r="AV22" s="593"/>
      <c r="AW22" s="593"/>
      <c r="AX22" s="604"/>
      <c r="AY22" s="377" t="s">
        <v>165</v>
      </c>
      <c r="AZ22" s="378"/>
      <c r="BA22" s="378"/>
      <c r="BB22" s="378"/>
      <c r="BC22" s="378"/>
      <c r="BD22" s="378"/>
      <c r="BE22" s="378"/>
      <c r="BF22" s="378"/>
      <c r="BG22" s="378"/>
      <c r="BH22" s="378"/>
      <c r="BI22" s="378"/>
      <c r="BJ22" s="378"/>
      <c r="BK22" s="378"/>
      <c r="BL22" s="378"/>
      <c r="BM22" s="379"/>
      <c r="BN22" s="380">
        <v>93791889</v>
      </c>
      <c r="BO22" s="381"/>
      <c r="BP22" s="381"/>
      <c r="BQ22" s="381"/>
      <c r="BR22" s="381"/>
      <c r="BS22" s="381"/>
      <c r="BT22" s="381"/>
      <c r="BU22" s="382"/>
      <c r="BV22" s="380">
        <v>87458168</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166</v>
      </c>
      <c r="AZ23" s="452"/>
      <c r="BA23" s="452"/>
      <c r="BB23" s="452"/>
      <c r="BC23" s="452"/>
      <c r="BD23" s="452"/>
      <c r="BE23" s="452"/>
      <c r="BF23" s="452"/>
      <c r="BG23" s="452"/>
      <c r="BH23" s="452"/>
      <c r="BI23" s="452"/>
      <c r="BJ23" s="452"/>
      <c r="BK23" s="452"/>
      <c r="BL23" s="452"/>
      <c r="BM23" s="453"/>
      <c r="BN23" s="417">
        <v>62713064</v>
      </c>
      <c r="BO23" s="418"/>
      <c r="BP23" s="418"/>
      <c r="BQ23" s="418"/>
      <c r="BR23" s="418"/>
      <c r="BS23" s="418"/>
      <c r="BT23" s="418"/>
      <c r="BU23" s="419"/>
      <c r="BV23" s="417">
        <v>58442384</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167</v>
      </c>
      <c r="F24" s="447"/>
      <c r="G24" s="447"/>
      <c r="H24" s="447"/>
      <c r="I24" s="447"/>
      <c r="J24" s="447"/>
      <c r="K24" s="448"/>
      <c r="L24" s="468">
        <v>1</v>
      </c>
      <c r="M24" s="469"/>
      <c r="N24" s="469"/>
      <c r="O24" s="469"/>
      <c r="P24" s="511"/>
      <c r="Q24" s="468">
        <v>10600</v>
      </c>
      <c r="R24" s="469"/>
      <c r="S24" s="469"/>
      <c r="T24" s="469"/>
      <c r="U24" s="469"/>
      <c r="V24" s="511"/>
      <c r="W24" s="563"/>
      <c r="X24" s="564"/>
      <c r="Y24" s="565"/>
      <c r="Z24" s="467" t="s">
        <v>168</v>
      </c>
      <c r="AA24" s="447"/>
      <c r="AB24" s="447"/>
      <c r="AC24" s="447"/>
      <c r="AD24" s="447"/>
      <c r="AE24" s="447"/>
      <c r="AF24" s="447"/>
      <c r="AG24" s="448"/>
      <c r="AH24" s="468">
        <v>2096</v>
      </c>
      <c r="AI24" s="469"/>
      <c r="AJ24" s="469"/>
      <c r="AK24" s="469"/>
      <c r="AL24" s="511"/>
      <c r="AM24" s="468">
        <v>6633840</v>
      </c>
      <c r="AN24" s="469"/>
      <c r="AO24" s="469"/>
      <c r="AP24" s="469"/>
      <c r="AQ24" s="469"/>
      <c r="AR24" s="511"/>
      <c r="AS24" s="468">
        <v>3165</v>
      </c>
      <c r="AT24" s="469"/>
      <c r="AU24" s="469"/>
      <c r="AV24" s="469"/>
      <c r="AW24" s="469"/>
      <c r="AX24" s="470"/>
      <c r="AY24" s="533" t="s">
        <v>169</v>
      </c>
      <c r="AZ24" s="534"/>
      <c r="BA24" s="534"/>
      <c r="BB24" s="534"/>
      <c r="BC24" s="534"/>
      <c r="BD24" s="534"/>
      <c r="BE24" s="534"/>
      <c r="BF24" s="534"/>
      <c r="BG24" s="534"/>
      <c r="BH24" s="534"/>
      <c r="BI24" s="534"/>
      <c r="BJ24" s="534"/>
      <c r="BK24" s="534"/>
      <c r="BL24" s="534"/>
      <c r="BM24" s="535"/>
      <c r="BN24" s="417">
        <v>61349711</v>
      </c>
      <c r="BO24" s="418"/>
      <c r="BP24" s="418"/>
      <c r="BQ24" s="418"/>
      <c r="BR24" s="418"/>
      <c r="BS24" s="418"/>
      <c r="BT24" s="418"/>
      <c r="BU24" s="419"/>
      <c r="BV24" s="417">
        <v>56511514</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170</v>
      </c>
      <c r="F25" s="447"/>
      <c r="G25" s="447"/>
      <c r="H25" s="447"/>
      <c r="I25" s="447"/>
      <c r="J25" s="447"/>
      <c r="K25" s="448"/>
      <c r="L25" s="468">
        <v>2</v>
      </c>
      <c r="M25" s="469"/>
      <c r="N25" s="469"/>
      <c r="O25" s="469"/>
      <c r="P25" s="511"/>
      <c r="Q25" s="468">
        <v>9000</v>
      </c>
      <c r="R25" s="469"/>
      <c r="S25" s="469"/>
      <c r="T25" s="469"/>
      <c r="U25" s="469"/>
      <c r="V25" s="511"/>
      <c r="W25" s="563"/>
      <c r="X25" s="564"/>
      <c r="Y25" s="565"/>
      <c r="Z25" s="467" t="s">
        <v>171</v>
      </c>
      <c r="AA25" s="447"/>
      <c r="AB25" s="447"/>
      <c r="AC25" s="447"/>
      <c r="AD25" s="447"/>
      <c r="AE25" s="447"/>
      <c r="AF25" s="447"/>
      <c r="AG25" s="448"/>
      <c r="AH25" s="468" t="s">
        <v>172</v>
      </c>
      <c r="AI25" s="469"/>
      <c r="AJ25" s="469"/>
      <c r="AK25" s="469"/>
      <c r="AL25" s="511"/>
      <c r="AM25" s="468" t="s">
        <v>127</v>
      </c>
      <c r="AN25" s="469"/>
      <c r="AO25" s="469"/>
      <c r="AP25" s="469"/>
      <c r="AQ25" s="469"/>
      <c r="AR25" s="511"/>
      <c r="AS25" s="468" t="s">
        <v>126</v>
      </c>
      <c r="AT25" s="469"/>
      <c r="AU25" s="469"/>
      <c r="AV25" s="469"/>
      <c r="AW25" s="469"/>
      <c r="AX25" s="470"/>
      <c r="AY25" s="377" t="s">
        <v>173</v>
      </c>
      <c r="AZ25" s="378"/>
      <c r="BA25" s="378"/>
      <c r="BB25" s="378"/>
      <c r="BC25" s="378"/>
      <c r="BD25" s="378"/>
      <c r="BE25" s="378"/>
      <c r="BF25" s="378"/>
      <c r="BG25" s="378"/>
      <c r="BH25" s="378"/>
      <c r="BI25" s="378"/>
      <c r="BJ25" s="378"/>
      <c r="BK25" s="378"/>
      <c r="BL25" s="378"/>
      <c r="BM25" s="379"/>
      <c r="BN25" s="380">
        <v>33373026</v>
      </c>
      <c r="BO25" s="381"/>
      <c r="BP25" s="381"/>
      <c r="BQ25" s="381"/>
      <c r="BR25" s="381"/>
      <c r="BS25" s="381"/>
      <c r="BT25" s="381"/>
      <c r="BU25" s="382"/>
      <c r="BV25" s="380">
        <v>50482402</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174</v>
      </c>
      <c r="F26" s="447"/>
      <c r="G26" s="447"/>
      <c r="H26" s="447"/>
      <c r="I26" s="447"/>
      <c r="J26" s="447"/>
      <c r="K26" s="448"/>
      <c r="L26" s="468">
        <v>1</v>
      </c>
      <c r="M26" s="469"/>
      <c r="N26" s="469"/>
      <c r="O26" s="469"/>
      <c r="P26" s="511"/>
      <c r="Q26" s="468">
        <v>8200</v>
      </c>
      <c r="R26" s="469"/>
      <c r="S26" s="469"/>
      <c r="T26" s="469"/>
      <c r="U26" s="469"/>
      <c r="V26" s="511"/>
      <c r="W26" s="563"/>
      <c r="X26" s="564"/>
      <c r="Y26" s="565"/>
      <c r="Z26" s="467" t="s">
        <v>175</v>
      </c>
      <c r="AA26" s="569"/>
      <c r="AB26" s="569"/>
      <c r="AC26" s="569"/>
      <c r="AD26" s="569"/>
      <c r="AE26" s="569"/>
      <c r="AF26" s="569"/>
      <c r="AG26" s="570"/>
      <c r="AH26" s="468">
        <v>197</v>
      </c>
      <c r="AI26" s="469"/>
      <c r="AJ26" s="469"/>
      <c r="AK26" s="469"/>
      <c r="AL26" s="511"/>
      <c r="AM26" s="468">
        <v>634734</v>
      </c>
      <c r="AN26" s="469"/>
      <c r="AO26" s="469"/>
      <c r="AP26" s="469"/>
      <c r="AQ26" s="469"/>
      <c r="AR26" s="511"/>
      <c r="AS26" s="468">
        <v>3222</v>
      </c>
      <c r="AT26" s="469"/>
      <c r="AU26" s="469"/>
      <c r="AV26" s="469"/>
      <c r="AW26" s="469"/>
      <c r="AX26" s="470"/>
      <c r="AY26" s="420" t="s">
        <v>176</v>
      </c>
      <c r="AZ26" s="421"/>
      <c r="BA26" s="421"/>
      <c r="BB26" s="421"/>
      <c r="BC26" s="421"/>
      <c r="BD26" s="421"/>
      <c r="BE26" s="421"/>
      <c r="BF26" s="421"/>
      <c r="BG26" s="421"/>
      <c r="BH26" s="421"/>
      <c r="BI26" s="421"/>
      <c r="BJ26" s="421"/>
      <c r="BK26" s="421"/>
      <c r="BL26" s="421"/>
      <c r="BM26" s="422"/>
      <c r="BN26" s="417">
        <v>30000</v>
      </c>
      <c r="BO26" s="418"/>
      <c r="BP26" s="418"/>
      <c r="BQ26" s="418"/>
      <c r="BR26" s="418"/>
      <c r="BS26" s="418"/>
      <c r="BT26" s="418"/>
      <c r="BU26" s="419"/>
      <c r="BV26" s="417">
        <v>20000</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177</v>
      </c>
      <c r="F27" s="447"/>
      <c r="G27" s="447"/>
      <c r="H27" s="447"/>
      <c r="I27" s="447"/>
      <c r="J27" s="447"/>
      <c r="K27" s="448"/>
      <c r="L27" s="468">
        <v>1</v>
      </c>
      <c r="M27" s="469"/>
      <c r="N27" s="469"/>
      <c r="O27" s="469"/>
      <c r="P27" s="511"/>
      <c r="Q27" s="468">
        <v>6400</v>
      </c>
      <c r="R27" s="469"/>
      <c r="S27" s="469"/>
      <c r="T27" s="469"/>
      <c r="U27" s="469"/>
      <c r="V27" s="511"/>
      <c r="W27" s="563"/>
      <c r="X27" s="564"/>
      <c r="Y27" s="565"/>
      <c r="Z27" s="467" t="s">
        <v>178</v>
      </c>
      <c r="AA27" s="447"/>
      <c r="AB27" s="447"/>
      <c r="AC27" s="447"/>
      <c r="AD27" s="447"/>
      <c r="AE27" s="447"/>
      <c r="AF27" s="447"/>
      <c r="AG27" s="448"/>
      <c r="AH27" s="468">
        <v>5</v>
      </c>
      <c r="AI27" s="469"/>
      <c r="AJ27" s="469"/>
      <c r="AK27" s="469"/>
      <c r="AL27" s="511"/>
      <c r="AM27" s="468">
        <v>21165</v>
      </c>
      <c r="AN27" s="469"/>
      <c r="AO27" s="469"/>
      <c r="AP27" s="469"/>
      <c r="AQ27" s="469"/>
      <c r="AR27" s="511"/>
      <c r="AS27" s="468">
        <v>4233</v>
      </c>
      <c r="AT27" s="469"/>
      <c r="AU27" s="469"/>
      <c r="AV27" s="469"/>
      <c r="AW27" s="469"/>
      <c r="AX27" s="470"/>
      <c r="AY27" s="512" t="s">
        <v>179</v>
      </c>
      <c r="AZ27" s="513"/>
      <c r="BA27" s="513"/>
      <c r="BB27" s="513"/>
      <c r="BC27" s="513"/>
      <c r="BD27" s="513"/>
      <c r="BE27" s="513"/>
      <c r="BF27" s="513"/>
      <c r="BG27" s="513"/>
      <c r="BH27" s="513"/>
      <c r="BI27" s="513"/>
      <c r="BJ27" s="513"/>
      <c r="BK27" s="513"/>
      <c r="BL27" s="513"/>
      <c r="BM27" s="514"/>
      <c r="BN27" s="536">
        <v>500000</v>
      </c>
      <c r="BO27" s="537"/>
      <c r="BP27" s="537"/>
      <c r="BQ27" s="537"/>
      <c r="BR27" s="537"/>
      <c r="BS27" s="537"/>
      <c r="BT27" s="537"/>
      <c r="BU27" s="538"/>
      <c r="BV27" s="536">
        <v>500000</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180</v>
      </c>
      <c r="F28" s="447"/>
      <c r="G28" s="447"/>
      <c r="H28" s="447"/>
      <c r="I28" s="447"/>
      <c r="J28" s="447"/>
      <c r="K28" s="448"/>
      <c r="L28" s="468">
        <v>1</v>
      </c>
      <c r="M28" s="469"/>
      <c r="N28" s="469"/>
      <c r="O28" s="469"/>
      <c r="P28" s="511"/>
      <c r="Q28" s="468">
        <v>5800</v>
      </c>
      <c r="R28" s="469"/>
      <c r="S28" s="469"/>
      <c r="T28" s="469"/>
      <c r="U28" s="469"/>
      <c r="V28" s="511"/>
      <c r="W28" s="563"/>
      <c r="X28" s="564"/>
      <c r="Y28" s="565"/>
      <c r="Z28" s="467" t="s">
        <v>181</v>
      </c>
      <c r="AA28" s="447"/>
      <c r="AB28" s="447"/>
      <c r="AC28" s="447"/>
      <c r="AD28" s="447"/>
      <c r="AE28" s="447"/>
      <c r="AF28" s="447"/>
      <c r="AG28" s="448"/>
      <c r="AH28" s="468" t="s">
        <v>172</v>
      </c>
      <c r="AI28" s="469"/>
      <c r="AJ28" s="469"/>
      <c r="AK28" s="469"/>
      <c r="AL28" s="511"/>
      <c r="AM28" s="468" t="s">
        <v>172</v>
      </c>
      <c r="AN28" s="469"/>
      <c r="AO28" s="469"/>
      <c r="AP28" s="469"/>
      <c r="AQ28" s="469"/>
      <c r="AR28" s="511"/>
      <c r="AS28" s="468" t="s">
        <v>172</v>
      </c>
      <c r="AT28" s="469"/>
      <c r="AU28" s="469"/>
      <c r="AV28" s="469"/>
      <c r="AW28" s="469"/>
      <c r="AX28" s="470"/>
      <c r="AY28" s="571" t="s">
        <v>182</v>
      </c>
      <c r="AZ28" s="572"/>
      <c r="BA28" s="572"/>
      <c r="BB28" s="573"/>
      <c r="BC28" s="377" t="s">
        <v>47</v>
      </c>
      <c r="BD28" s="378"/>
      <c r="BE28" s="378"/>
      <c r="BF28" s="378"/>
      <c r="BG28" s="378"/>
      <c r="BH28" s="378"/>
      <c r="BI28" s="378"/>
      <c r="BJ28" s="378"/>
      <c r="BK28" s="378"/>
      <c r="BL28" s="378"/>
      <c r="BM28" s="379"/>
      <c r="BN28" s="380">
        <v>9285137</v>
      </c>
      <c r="BO28" s="381"/>
      <c r="BP28" s="381"/>
      <c r="BQ28" s="381"/>
      <c r="BR28" s="381"/>
      <c r="BS28" s="381"/>
      <c r="BT28" s="381"/>
      <c r="BU28" s="382"/>
      <c r="BV28" s="380">
        <v>9016059</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183</v>
      </c>
      <c r="F29" s="447"/>
      <c r="G29" s="447"/>
      <c r="H29" s="447"/>
      <c r="I29" s="447"/>
      <c r="J29" s="447"/>
      <c r="K29" s="448"/>
      <c r="L29" s="468">
        <v>34</v>
      </c>
      <c r="M29" s="469"/>
      <c r="N29" s="469"/>
      <c r="O29" s="469"/>
      <c r="P29" s="511"/>
      <c r="Q29" s="468">
        <v>5500</v>
      </c>
      <c r="R29" s="469"/>
      <c r="S29" s="469"/>
      <c r="T29" s="469"/>
      <c r="U29" s="469"/>
      <c r="V29" s="511"/>
      <c r="W29" s="566"/>
      <c r="X29" s="567"/>
      <c r="Y29" s="568"/>
      <c r="Z29" s="467" t="s">
        <v>184</v>
      </c>
      <c r="AA29" s="447"/>
      <c r="AB29" s="447"/>
      <c r="AC29" s="447"/>
      <c r="AD29" s="447"/>
      <c r="AE29" s="447"/>
      <c r="AF29" s="447"/>
      <c r="AG29" s="448"/>
      <c r="AH29" s="468">
        <v>2101</v>
      </c>
      <c r="AI29" s="469"/>
      <c r="AJ29" s="469"/>
      <c r="AK29" s="469"/>
      <c r="AL29" s="511"/>
      <c r="AM29" s="468">
        <v>6655005</v>
      </c>
      <c r="AN29" s="469"/>
      <c r="AO29" s="469"/>
      <c r="AP29" s="469"/>
      <c r="AQ29" s="469"/>
      <c r="AR29" s="511"/>
      <c r="AS29" s="468">
        <v>3168</v>
      </c>
      <c r="AT29" s="469"/>
      <c r="AU29" s="469"/>
      <c r="AV29" s="469"/>
      <c r="AW29" s="469"/>
      <c r="AX29" s="470"/>
      <c r="AY29" s="574"/>
      <c r="AZ29" s="575"/>
      <c r="BA29" s="575"/>
      <c r="BB29" s="576"/>
      <c r="BC29" s="451" t="s">
        <v>185</v>
      </c>
      <c r="BD29" s="452"/>
      <c r="BE29" s="452"/>
      <c r="BF29" s="452"/>
      <c r="BG29" s="452"/>
      <c r="BH29" s="452"/>
      <c r="BI29" s="452"/>
      <c r="BJ29" s="452"/>
      <c r="BK29" s="452"/>
      <c r="BL29" s="452"/>
      <c r="BM29" s="453"/>
      <c r="BN29" s="417" t="s">
        <v>172</v>
      </c>
      <c r="BO29" s="418"/>
      <c r="BP29" s="418"/>
      <c r="BQ29" s="418"/>
      <c r="BR29" s="418"/>
      <c r="BS29" s="418"/>
      <c r="BT29" s="418"/>
      <c r="BU29" s="419"/>
      <c r="BV29" s="417" t="s">
        <v>126</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186</v>
      </c>
      <c r="X30" s="585"/>
      <c r="Y30" s="585"/>
      <c r="Z30" s="585"/>
      <c r="AA30" s="585"/>
      <c r="AB30" s="585"/>
      <c r="AC30" s="585"/>
      <c r="AD30" s="585"/>
      <c r="AE30" s="585"/>
      <c r="AF30" s="585"/>
      <c r="AG30" s="586"/>
      <c r="AH30" s="544">
        <v>99.3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13689871</v>
      </c>
      <c r="BO30" s="537"/>
      <c r="BP30" s="537"/>
      <c r="BQ30" s="537"/>
      <c r="BR30" s="537"/>
      <c r="BS30" s="537"/>
      <c r="BT30" s="537"/>
      <c r="BU30" s="538"/>
      <c r="BV30" s="536">
        <v>12728674</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0" t="s">
        <v>187</v>
      </c>
      <c r="D32" s="580"/>
      <c r="E32" s="580"/>
      <c r="F32" s="580"/>
      <c r="G32" s="580"/>
      <c r="H32" s="580"/>
      <c r="I32" s="580"/>
      <c r="J32" s="580"/>
      <c r="K32" s="580"/>
      <c r="L32" s="580"/>
      <c r="M32" s="580"/>
      <c r="N32" s="580"/>
      <c r="O32" s="580"/>
      <c r="P32" s="580"/>
      <c r="Q32" s="580"/>
      <c r="R32" s="580"/>
      <c r="S32" s="580"/>
      <c r="U32" s="421" t="s">
        <v>188</v>
      </c>
      <c r="V32" s="421"/>
      <c r="W32" s="421"/>
      <c r="X32" s="421"/>
      <c r="Y32" s="421"/>
      <c r="Z32" s="421"/>
      <c r="AA32" s="421"/>
      <c r="AB32" s="421"/>
      <c r="AC32" s="421"/>
      <c r="AD32" s="421"/>
      <c r="AE32" s="421"/>
      <c r="AF32" s="421"/>
      <c r="AG32" s="421"/>
      <c r="AH32" s="421"/>
      <c r="AI32" s="421"/>
      <c r="AJ32" s="421"/>
      <c r="AK32" s="421"/>
      <c r="AM32" s="421" t="s">
        <v>189</v>
      </c>
      <c r="AN32" s="421"/>
      <c r="AO32" s="421"/>
      <c r="AP32" s="421"/>
      <c r="AQ32" s="421"/>
      <c r="AR32" s="421"/>
      <c r="AS32" s="421"/>
      <c r="AT32" s="421"/>
      <c r="AU32" s="421"/>
      <c r="AV32" s="421"/>
      <c r="AW32" s="421"/>
      <c r="AX32" s="421"/>
      <c r="AY32" s="421"/>
      <c r="AZ32" s="421"/>
      <c r="BA32" s="421"/>
      <c r="BB32" s="421"/>
      <c r="BC32" s="421"/>
      <c r="BE32" s="421" t="s">
        <v>190</v>
      </c>
      <c r="BF32" s="421"/>
      <c r="BG32" s="421"/>
      <c r="BH32" s="421"/>
      <c r="BI32" s="421"/>
      <c r="BJ32" s="421"/>
      <c r="BK32" s="421"/>
      <c r="BL32" s="421"/>
      <c r="BM32" s="421"/>
      <c r="BN32" s="421"/>
      <c r="BO32" s="421"/>
      <c r="BP32" s="421"/>
      <c r="BQ32" s="421"/>
      <c r="BR32" s="421"/>
      <c r="BS32" s="421"/>
      <c r="BT32" s="421"/>
      <c r="BU32" s="421"/>
      <c r="BW32" s="421" t="s">
        <v>191</v>
      </c>
      <c r="BX32" s="421"/>
      <c r="BY32" s="421"/>
      <c r="BZ32" s="421"/>
      <c r="CA32" s="421"/>
      <c r="CB32" s="421"/>
      <c r="CC32" s="421"/>
      <c r="CD32" s="421"/>
      <c r="CE32" s="421"/>
      <c r="CF32" s="421"/>
      <c r="CG32" s="421"/>
      <c r="CH32" s="421"/>
      <c r="CI32" s="421"/>
      <c r="CJ32" s="421"/>
      <c r="CK32" s="421"/>
      <c r="CL32" s="421"/>
      <c r="CM32" s="421"/>
      <c r="CO32" s="421" t="s">
        <v>192</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2">
      <c r="A33" s="172"/>
      <c r="B33" s="199"/>
      <c r="C33" s="441" t="s">
        <v>193</v>
      </c>
      <c r="D33" s="441"/>
      <c r="E33" s="406" t="s">
        <v>194</v>
      </c>
      <c r="F33" s="406"/>
      <c r="G33" s="406"/>
      <c r="H33" s="406"/>
      <c r="I33" s="406"/>
      <c r="J33" s="406"/>
      <c r="K33" s="406"/>
      <c r="L33" s="406"/>
      <c r="M33" s="406"/>
      <c r="N33" s="406"/>
      <c r="O33" s="406"/>
      <c r="P33" s="406"/>
      <c r="Q33" s="406"/>
      <c r="R33" s="406"/>
      <c r="S33" s="406"/>
      <c r="T33" s="176"/>
      <c r="U33" s="441" t="s">
        <v>195</v>
      </c>
      <c r="V33" s="441"/>
      <c r="W33" s="406" t="s">
        <v>196</v>
      </c>
      <c r="X33" s="406"/>
      <c r="Y33" s="406"/>
      <c r="Z33" s="406"/>
      <c r="AA33" s="406"/>
      <c r="AB33" s="406"/>
      <c r="AC33" s="406"/>
      <c r="AD33" s="406"/>
      <c r="AE33" s="406"/>
      <c r="AF33" s="406"/>
      <c r="AG33" s="406"/>
      <c r="AH33" s="406"/>
      <c r="AI33" s="406"/>
      <c r="AJ33" s="406"/>
      <c r="AK33" s="406"/>
      <c r="AL33" s="176"/>
      <c r="AM33" s="441" t="s">
        <v>195</v>
      </c>
      <c r="AN33" s="441"/>
      <c r="AO33" s="406" t="s">
        <v>197</v>
      </c>
      <c r="AP33" s="406"/>
      <c r="AQ33" s="406"/>
      <c r="AR33" s="406"/>
      <c r="AS33" s="406"/>
      <c r="AT33" s="406"/>
      <c r="AU33" s="406"/>
      <c r="AV33" s="406"/>
      <c r="AW33" s="406"/>
      <c r="AX33" s="406"/>
      <c r="AY33" s="406"/>
      <c r="AZ33" s="406"/>
      <c r="BA33" s="406"/>
      <c r="BB33" s="406"/>
      <c r="BC33" s="406"/>
      <c r="BD33" s="182"/>
      <c r="BE33" s="406" t="s">
        <v>198</v>
      </c>
      <c r="BF33" s="406"/>
      <c r="BG33" s="406" t="s">
        <v>199</v>
      </c>
      <c r="BH33" s="406"/>
      <c r="BI33" s="406"/>
      <c r="BJ33" s="406"/>
      <c r="BK33" s="406"/>
      <c r="BL33" s="406"/>
      <c r="BM33" s="406"/>
      <c r="BN33" s="406"/>
      <c r="BO33" s="406"/>
      <c r="BP33" s="406"/>
      <c r="BQ33" s="406"/>
      <c r="BR33" s="406"/>
      <c r="BS33" s="406"/>
      <c r="BT33" s="406"/>
      <c r="BU33" s="406"/>
      <c r="BV33" s="182"/>
      <c r="BW33" s="441" t="s">
        <v>198</v>
      </c>
      <c r="BX33" s="441"/>
      <c r="BY33" s="406" t="s">
        <v>200</v>
      </c>
      <c r="BZ33" s="406"/>
      <c r="CA33" s="406"/>
      <c r="CB33" s="406"/>
      <c r="CC33" s="406"/>
      <c r="CD33" s="406"/>
      <c r="CE33" s="406"/>
      <c r="CF33" s="406"/>
      <c r="CG33" s="406"/>
      <c r="CH33" s="406"/>
      <c r="CI33" s="406"/>
      <c r="CJ33" s="406"/>
      <c r="CK33" s="406"/>
      <c r="CL33" s="406"/>
      <c r="CM33" s="406"/>
      <c r="CN33" s="176"/>
      <c r="CO33" s="441" t="s">
        <v>193</v>
      </c>
      <c r="CP33" s="441"/>
      <c r="CQ33" s="406" t="s">
        <v>201</v>
      </c>
      <c r="CR33" s="406"/>
      <c r="CS33" s="406"/>
      <c r="CT33" s="406"/>
      <c r="CU33" s="406"/>
      <c r="CV33" s="406"/>
      <c r="CW33" s="406"/>
      <c r="CX33" s="406"/>
      <c r="CY33" s="406"/>
      <c r="CZ33" s="406"/>
      <c r="DA33" s="406"/>
      <c r="DB33" s="406"/>
      <c r="DC33" s="406"/>
      <c r="DD33" s="406"/>
      <c r="DE33" s="406"/>
      <c r="DF33" s="176"/>
      <c r="DG33" s="606" t="s">
        <v>202</v>
      </c>
      <c r="DH33" s="606"/>
      <c r="DI33" s="177"/>
    </row>
    <row r="34" spans="1:113" ht="32.25" customHeight="1" x14ac:dyDescent="0.2">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町田市国民健康保険事業会計</v>
      </c>
      <c r="X34" s="608"/>
      <c r="Y34" s="608"/>
      <c r="Z34" s="608"/>
      <c r="AA34" s="608"/>
      <c r="AB34" s="608"/>
      <c r="AC34" s="608"/>
      <c r="AD34" s="608"/>
      <c r="AE34" s="608"/>
      <c r="AF34" s="608"/>
      <c r="AG34" s="608"/>
      <c r="AH34" s="608"/>
      <c r="AI34" s="608"/>
      <c r="AJ34" s="608"/>
      <c r="AK34" s="608"/>
      <c r="AL34" s="172"/>
      <c r="AM34" s="607">
        <f>IF(AO34="","",MAX(C34:D43,U34:V43)+1)</f>
        <v>6</v>
      </c>
      <c r="AN34" s="607"/>
      <c r="AO34" s="608" t="str">
        <f>IF('各会計、関係団体の財政状況及び健全化判断比率'!B31="","",'各会計、関係団体の財政状況及び健全化判断比率'!B31)</f>
        <v>町田市病院事業会計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東京都後期高齢者医療広域連合（一般会計）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町田市土地開発公社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〇</v>
      </c>
      <c r="DH34" s="609"/>
      <c r="DI34" s="177"/>
    </row>
    <row r="35" spans="1:113" ht="32.25" customHeight="1" x14ac:dyDescent="0.2">
      <c r="A35" s="172"/>
      <c r="B35" s="199"/>
      <c r="C35" s="607">
        <f>IF(E35="","",C34+1)</f>
        <v>2</v>
      </c>
      <c r="D35" s="607"/>
      <c r="E35" s="608" t="str">
        <f>IF('各会計、関係団体の財政状況及び健全化判断比率'!B8="","",'各会計、関係団体の財政状況及び健全化判断比率'!B8)</f>
        <v>鶴川駅南土地区画整理事業会計</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町田市介護保険事業会計</v>
      </c>
      <c r="X35" s="608"/>
      <c r="Y35" s="608"/>
      <c r="Z35" s="608"/>
      <c r="AA35" s="608"/>
      <c r="AB35" s="608"/>
      <c r="AC35" s="608"/>
      <c r="AD35" s="608"/>
      <c r="AE35" s="608"/>
      <c r="AF35" s="608"/>
      <c r="AG35" s="608"/>
      <c r="AH35" s="608"/>
      <c r="AI35" s="608"/>
      <c r="AJ35" s="608"/>
      <c r="AK35" s="608"/>
      <c r="AL35" s="172"/>
      <c r="AM35" s="607">
        <f t="shared" ref="AM35:AM43" si="0">IF(AO35="","",AM34+1)</f>
        <v>7</v>
      </c>
      <c r="AN35" s="607"/>
      <c r="AO35" s="608" t="str">
        <f>IF('各会計、関係団体の財政状況及び健全化判断比率'!B32="","",'各会計、関係団体の財政状況及び健全化判断比率'!B32)</f>
        <v>町田市下水道事業会計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東京都後期高齢者医療広域連合
（後期高齢者医療特別会計）</v>
      </c>
      <c r="BZ35" s="608"/>
      <c r="CA35" s="608"/>
      <c r="CB35" s="608"/>
      <c r="CC35" s="608"/>
      <c r="CD35" s="608"/>
      <c r="CE35" s="608"/>
      <c r="CF35" s="608"/>
      <c r="CG35" s="608"/>
      <c r="CH35" s="608"/>
      <c r="CI35" s="608"/>
      <c r="CJ35" s="608"/>
      <c r="CK35" s="608"/>
      <c r="CL35" s="608"/>
      <c r="CM35" s="608"/>
      <c r="CN35" s="172"/>
      <c r="CO35" s="607">
        <f t="shared" ref="CO35:CO43" si="3">IF(CQ35="","",CO34+1)</f>
        <v>18</v>
      </c>
      <c r="CP35" s="607"/>
      <c r="CQ35" s="608" t="str">
        <f>IF('各会計、関係団体の財政状況及び健全化判断比率'!BS8="","",'各会計、関係団体の財政状況及び健全化判断比率'!BS8)</f>
        <v>町田まちづくり公社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2">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5</v>
      </c>
      <c r="V36" s="607"/>
      <c r="W36" s="608" t="str">
        <f>IF('各会計、関係団体の財政状況及び健全化判断比率'!B30="","",'各会計、関係団体の財政状況及び健全化判断比率'!B30)</f>
        <v>町田市後期高齢者医療事業会計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東京たま広域資源循環組合</v>
      </c>
      <c r="BZ36" s="608"/>
      <c r="CA36" s="608"/>
      <c r="CB36" s="608"/>
      <c r="CC36" s="608"/>
      <c r="CD36" s="608"/>
      <c r="CE36" s="608"/>
      <c r="CF36" s="608"/>
      <c r="CG36" s="608"/>
      <c r="CH36" s="608"/>
      <c r="CI36" s="608"/>
      <c r="CJ36" s="608"/>
      <c r="CK36" s="608"/>
      <c r="CL36" s="608"/>
      <c r="CM36" s="608"/>
      <c r="CN36" s="172"/>
      <c r="CO36" s="607">
        <f t="shared" si="3"/>
        <v>19</v>
      </c>
      <c r="CP36" s="607"/>
      <c r="CQ36" s="608" t="str">
        <f>IF('各会計、関係団体の財政状況及び健全化判断比率'!BS9="","",'各会計、関係団体の財政状況及び健全化判断比率'!BS9)</f>
        <v>町田市勤労者福祉サービスセンター</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2">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多摩ニュータウン環境組合</v>
      </c>
      <c r="BZ37" s="608"/>
      <c r="CA37" s="608"/>
      <c r="CB37" s="608"/>
      <c r="CC37" s="608"/>
      <c r="CD37" s="608"/>
      <c r="CE37" s="608"/>
      <c r="CF37" s="608"/>
      <c r="CG37" s="608"/>
      <c r="CH37" s="608"/>
      <c r="CI37" s="608"/>
      <c r="CJ37" s="608"/>
      <c r="CK37" s="608"/>
      <c r="CL37" s="608"/>
      <c r="CM37" s="608"/>
      <c r="CN37" s="172"/>
      <c r="CO37" s="607">
        <f t="shared" si="3"/>
        <v>20</v>
      </c>
      <c r="CP37" s="607"/>
      <c r="CQ37" s="608" t="str">
        <f>IF('各会計、関係団体の財政状況及び健全化判断比率'!BS10="","",'各会計、関係団体の財政状況及び健全化判断比率'!BS10)</f>
        <v>エルム・スリー管理</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2">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南多摩斎場組合</v>
      </c>
      <c r="BZ38" s="608"/>
      <c r="CA38" s="608"/>
      <c r="CB38" s="608"/>
      <c r="CC38" s="608"/>
      <c r="CD38" s="608"/>
      <c r="CE38" s="608"/>
      <c r="CF38" s="608"/>
      <c r="CG38" s="608"/>
      <c r="CH38" s="608"/>
      <c r="CI38" s="608"/>
      <c r="CJ38" s="608"/>
      <c r="CK38" s="608"/>
      <c r="CL38" s="608"/>
      <c r="CM38" s="608"/>
      <c r="CN38" s="172"/>
      <c r="CO38" s="607">
        <f t="shared" si="3"/>
        <v>21</v>
      </c>
      <c r="CP38" s="607"/>
      <c r="CQ38" s="608" t="str">
        <f>IF('各会計、関係団体の財政状況及び健全化判断比率'!BS11="","",'各会計、関係団体の財政状況及び健全化判断比率'!BS11)</f>
        <v>町田センタービル</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2">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東京市町村総合事務組合（一般会計）</v>
      </c>
      <c r="BZ39" s="608"/>
      <c r="CA39" s="608"/>
      <c r="CB39" s="608"/>
      <c r="CC39" s="608"/>
      <c r="CD39" s="608"/>
      <c r="CE39" s="608"/>
      <c r="CF39" s="608"/>
      <c r="CG39" s="608"/>
      <c r="CH39" s="608"/>
      <c r="CI39" s="608"/>
      <c r="CJ39" s="608"/>
      <c r="CK39" s="608"/>
      <c r="CL39" s="608"/>
      <c r="CM39" s="608"/>
      <c r="CN39" s="172"/>
      <c r="CO39" s="607">
        <f t="shared" si="3"/>
        <v>22</v>
      </c>
      <c r="CP39" s="607"/>
      <c r="CQ39" s="608" t="str">
        <f>IF('各会計、関係団体の財政状況及び健全化判断比率'!BS12="","",'各会計、関係団体の財政状況及び健全化判断比率'!BS12)</f>
        <v>町田市文化・国際交流財団</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2">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東京市町村総合事務組合（交通災害共済事業特別会計）</v>
      </c>
      <c r="BZ40" s="608"/>
      <c r="CA40" s="608"/>
      <c r="CB40" s="608"/>
      <c r="CC40" s="608"/>
      <c r="CD40" s="608"/>
      <c r="CE40" s="608"/>
      <c r="CF40" s="608"/>
      <c r="CG40" s="608"/>
      <c r="CH40" s="608"/>
      <c r="CI40" s="608"/>
      <c r="CJ40" s="608"/>
      <c r="CK40" s="608"/>
      <c r="CL40" s="608"/>
      <c r="CM40" s="608"/>
      <c r="CN40" s="172"/>
      <c r="CO40" s="607">
        <f t="shared" si="3"/>
        <v>23</v>
      </c>
      <c r="CP40" s="607"/>
      <c r="CQ40" s="608" t="str">
        <f>IF('各会計、関係団体の財政状況及び健全化判断比率'!BS13="","",'各会計、関係団体の財政状況及び健全化判断比率'!BS13)</f>
        <v>町田市観光コンベンション協会</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2">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東京都十一市競輪事業組合</v>
      </c>
      <c r="BZ41" s="608"/>
      <c r="CA41" s="608"/>
      <c r="CB41" s="608"/>
      <c r="CC41" s="608"/>
      <c r="CD41" s="608"/>
      <c r="CE41" s="608"/>
      <c r="CF41" s="608"/>
      <c r="CG41" s="608"/>
      <c r="CH41" s="608"/>
      <c r="CI41" s="608"/>
      <c r="CJ41" s="608"/>
      <c r="CK41" s="608"/>
      <c r="CL41" s="608"/>
      <c r="CM41" s="608"/>
      <c r="CN41" s="172"/>
      <c r="CO41" s="607">
        <f t="shared" si="3"/>
        <v>24</v>
      </c>
      <c r="CP41" s="607"/>
      <c r="CQ41" s="608" t="str">
        <f>IF('各会計、関係団体の財政状況及び健全化判断比率'!BS14="","",'各会計、関係団体の財政状況及び健全化判断比率'!BS14)</f>
        <v>まちだエコライフ推進公社</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2">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東京都六市競艇事業組合</v>
      </c>
      <c r="BZ42" s="608"/>
      <c r="CA42" s="608"/>
      <c r="CB42" s="608"/>
      <c r="CC42" s="608"/>
      <c r="CD42" s="608"/>
      <c r="CE42" s="608"/>
      <c r="CF42" s="608"/>
      <c r="CG42" s="608"/>
      <c r="CH42" s="608"/>
      <c r="CI42" s="608"/>
      <c r="CJ42" s="608"/>
      <c r="CK42" s="608"/>
      <c r="CL42" s="608"/>
      <c r="CM42" s="608"/>
      <c r="CN42" s="172"/>
      <c r="CO42" s="607">
        <f t="shared" si="3"/>
        <v>25</v>
      </c>
      <c r="CP42" s="607"/>
      <c r="CQ42" s="608" t="str">
        <f>IF('各会計、関係団体の財政状況及び健全化判断比率'!BS15="","",'各会計、関係団体の財政状況及び健全化判断比率'!BS15)</f>
        <v>町田新産業創造センター</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2">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f t="shared" si="3"/>
        <v>26</v>
      </c>
      <c r="CP43" s="607"/>
      <c r="CQ43" s="608" t="str">
        <f>IF('各会計、関係団体の財政状況及び健全化判断比率'!BS16="","",'各会計、関係団体の財政状況及び健全化判断比率'!BS16)</f>
        <v>町田市地域活動サポートオフィス</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596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63" t="s">
        <v>556</v>
      </c>
      <c r="D34" s="1163"/>
      <c r="E34" s="1164"/>
      <c r="F34" s="32">
        <v>5.86</v>
      </c>
      <c r="G34" s="33">
        <v>3.02</v>
      </c>
      <c r="H34" s="33">
        <v>5.68</v>
      </c>
      <c r="I34" s="33">
        <v>5.13</v>
      </c>
      <c r="J34" s="34">
        <v>9.73</v>
      </c>
      <c r="K34" s="22"/>
      <c r="L34" s="22"/>
      <c r="M34" s="22"/>
      <c r="N34" s="22"/>
      <c r="O34" s="22"/>
      <c r="P34" s="22"/>
    </row>
    <row r="35" spans="1:16" ht="39" customHeight="1" x14ac:dyDescent="0.2">
      <c r="A35" s="22"/>
      <c r="B35" s="35"/>
      <c r="C35" s="1159" t="s">
        <v>557</v>
      </c>
      <c r="D35" s="1159"/>
      <c r="E35" s="1160"/>
      <c r="F35" s="36">
        <v>2.63</v>
      </c>
      <c r="G35" s="37">
        <v>2.63</v>
      </c>
      <c r="H35" s="37">
        <v>2.44</v>
      </c>
      <c r="I35" s="37">
        <v>3.66</v>
      </c>
      <c r="J35" s="38">
        <v>5.28</v>
      </c>
      <c r="K35" s="22"/>
      <c r="L35" s="22"/>
      <c r="M35" s="22"/>
      <c r="N35" s="22"/>
      <c r="O35" s="22"/>
      <c r="P35" s="22"/>
    </row>
    <row r="36" spans="1:16" ht="39" customHeight="1" x14ac:dyDescent="0.2">
      <c r="A36" s="22"/>
      <c r="B36" s="35"/>
      <c r="C36" s="1159" t="s">
        <v>558</v>
      </c>
      <c r="D36" s="1159"/>
      <c r="E36" s="1160"/>
      <c r="F36" s="36">
        <v>0.21</v>
      </c>
      <c r="G36" s="37">
        <v>0.13</v>
      </c>
      <c r="H36" s="37">
        <v>0.7</v>
      </c>
      <c r="I36" s="37">
        <v>1.25</v>
      </c>
      <c r="J36" s="38">
        <v>1.66</v>
      </c>
      <c r="K36" s="22"/>
      <c r="L36" s="22"/>
      <c r="M36" s="22"/>
      <c r="N36" s="22"/>
      <c r="O36" s="22"/>
      <c r="P36" s="22"/>
    </row>
    <row r="37" spans="1:16" ht="39" customHeight="1" x14ac:dyDescent="0.2">
      <c r="A37" s="22"/>
      <c r="B37" s="35"/>
      <c r="C37" s="1159" t="s">
        <v>559</v>
      </c>
      <c r="D37" s="1159"/>
      <c r="E37" s="1160"/>
      <c r="F37" s="36">
        <v>1.55</v>
      </c>
      <c r="G37" s="37">
        <v>1.08</v>
      </c>
      <c r="H37" s="37">
        <v>0.94</v>
      </c>
      <c r="I37" s="37">
        <v>1.83</v>
      </c>
      <c r="J37" s="38">
        <v>1.63</v>
      </c>
      <c r="K37" s="22"/>
      <c r="L37" s="22"/>
      <c r="M37" s="22"/>
      <c r="N37" s="22"/>
      <c r="O37" s="22"/>
      <c r="P37" s="22"/>
    </row>
    <row r="38" spans="1:16" ht="39" customHeight="1" x14ac:dyDescent="0.2">
      <c r="A38" s="22"/>
      <c r="B38" s="35"/>
      <c r="C38" s="1159" t="s">
        <v>560</v>
      </c>
      <c r="D38" s="1159"/>
      <c r="E38" s="1160"/>
      <c r="F38" s="36">
        <v>2.66</v>
      </c>
      <c r="G38" s="37">
        <v>1.1000000000000001</v>
      </c>
      <c r="H38" s="37">
        <v>0.83</v>
      </c>
      <c r="I38" s="37">
        <v>0.91</v>
      </c>
      <c r="J38" s="38">
        <v>1.26</v>
      </c>
      <c r="K38" s="22"/>
      <c r="L38" s="22"/>
      <c r="M38" s="22"/>
      <c r="N38" s="22"/>
      <c r="O38" s="22"/>
      <c r="P38" s="22"/>
    </row>
    <row r="39" spans="1:16" ht="39" customHeight="1" x14ac:dyDescent="0.2">
      <c r="A39" s="22"/>
      <c r="B39" s="35"/>
      <c r="C39" s="1159" t="s">
        <v>561</v>
      </c>
      <c r="D39" s="1159"/>
      <c r="E39" s="1160"/>
      <c r="F39" s="36">
        <v>0.06</v>
      </c>
      <c r="G39" s="37">
        <v>0.09</v>
      </c>
      <c r="H39" s="37">
        <v>0.14000000000000001</v>
      </c>
      <c r="I39" s="37">
        <v>0</v>
      </c>
      <c r="J39" s="38">
        <v>0.12</v>
      </c>
      <c r="K39" s="22"/>
      <c r="L39" s="22"/>
      <c r="M39" s="22"/>
      <c r="N39" s="22"/>
      <c r="O39" s="22"/>
      <c r="P39" s="22"/>
    </row>
    <row r="40" spans="1:16" ht="39" customHeight="1" x14ac:dyDescent="0.2">
      <c r="A40" s="22"/>
      <c r="B40" s="35"/>
      <c r="C40" s="1159" t="s">
        <v>562</v>
      </c>
      <c r="D40" s="1159"/>
      <c r="E40" s="1160"/>
      <c r="F40" s="36" t="s">
        <v>509</v>
      </c>
      <c r="G40" s="37" t="s">
        <v>509</v>
      </c>
      <c r="H40" s="37" t="s">
        <v>509</v>
      </c>
      <c r="I40" s="37">
        <v>0</v>
      </c>
      <c r="J40" s="38">
        <v>0</v>
      </c>
      <c r="K40" s="22"/>
      <c r="L40" s="22"/>
      <c r="M40" s="22"/>
      <c r="N40" s="22"/>
      <c r="O40" s="22"/>
      <c r="P40" s="22"/>
    </row>
    <row r="41" spans="1:16" ht="39" customHeight="1" x14ac:dyDescent="0.2">
      <c r="A41" s="22"/>
      <c r="B41" s="35"/>
      <c r="C41" s="1159"/>
      <c r="D41" s="1159"/>
      <c r="E41" s="1160"/>
      <c r="F41" s="36"/>
      <c r="G41" s="37"/>
      <c r="H41" s="37"/>
      <c r="I41" s="37"/>
      <c r="J41" s="38"/>
      <c r="K41" s="22"/>
      <c r="L41" s="22"/>
      <c r="M41" s="22"/>
      <c r="N41" s="22"/>
      <c r="O41" s="22"/>
      <c r="P41" s="22"/>
    </row>
    <row r="42" spans="1:16" ht="39" customHeight="1" x14ac:dyDescent="0.2">
      <c r="A42" s="22"/>
      <c r="B42" s="39"/>
      <c r="C42" s="1159" t="s">
        <v>563</v>
      </c>
      <c r="D42" s="1159"/>
      <c r="E42" s="1160"/>
      <c r="F42" s="36" t="s">
        <v>509</v>
      </c>
      <c r="G42" s="37" t="s">
        <v>509</v>
      </c>
      <c r="H42" s="37" t="s">
        <v>509</v>
      </c>
      <c r="I42" s="37" t="s">
        <v>509</v>
      </c>
      <c r="J42" s="38" t="s">
        <v>509</v>
      </c>
      <c r="K42" s="22"/>
      <c r="L42" s="22"/>
      <c r="M42" s="22"/>
      <c r="N42" s="22"/>
      <c r="O42" s="22"/>
      <c r="P42" s="22"/>
    </row>
    <row r="43" spans="1:16" ht="39" customHeight="1" thickBot="1" x14ac:dyDescent="0.25">
      <c r="A43" s="22"/>
      <c r="B43" s="40"/>
      <c r="C43" s="1161" t="s">
        <v>564</v>
      </c>
      <c r="D43" s="1161"/>
      <c r="E43" s="1162"/>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3VdztnhQvqCq2AgMNmi9NPIpH4yqzhtNvpcAa0anRUsazDhC6K2o1vf6hCzmxLcPDJKmf5vVXBvtRRMqgGL4Q==" saltValue="zHm5yiD0KdOjljDZU1iN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65" t="s">
        <v>11</v>
      </c>
      <c r="C45" s="1166"/>
      <c r="D45" s="56"/>
      <c r="E45" s="1171" t="s">
        <v>12</v>
      </c>
      <c r="F45" s="1171"/>
      <c r="G45" s="1171"/>
      <c r="H45" s="1171"/>
      <c r="I45" s="1171"/>
      <c r="J45" s="1172"/>
      <c r="K45" s="57">
        <v>6477</v>
      </c>
      <c r="L45" s="58">
        <v>6627</v>
      </c>
      <c r="M45" s="58">
        <v>6964</v>
      </c>
      <c r="N45" s="58">
        <v>7647</v>
      </c>
      <c r="O45" s="59">
        <v>7201</v>
      </c>
      <c r="P45" s="46"/>
      <c r="Q45" s="46"/>
      <c r="R45" s="46"/>
      <c r="S45" s="46"/>
      <c r="T45" s="46"/>
      <c r="U45" s="46"/>
    </row>
    <row r="46" spans="1:21" ht="30.75" customHeight="1" x14ac:dyDescent="0.2">
      <c r="A46" s="46"/>
      <c r="B46" s="1167"/>
      <c r="C46" s="1168"/>
      <c r="D46" s="60"/>
      <c r="E46" s="1173" t="s">
        <v>13</v>
      </c>
      <c r="F46" s="1173"/>
      <c r="G46" s="1173"/>
      <c r="H46" s="1173"/>
      <c r="I46" s="1173"/>
      <c r="J46" s="1174"/>
      <c r="K46" s="61" t="s">
        <v>509</v>
      </c>
      <c r="L46" s="62" t="s">
        <v>509</v>
      </c>
      <c r="M46" s="62" t="s">
        <v>509</v>
      </c>
      <c r="N46" s="62" t="s">
        <v>509</v>
      </c>
      <c r="O46" s="63" t="s">
        <v>509</v>
      </c>
      <c r="P46" s="46"/>
      <c r="Q46" s="46"/>
      <c r="R46" s="46"/>
      <c r="S46" s="46"/>
      <c r="T46" s="46"/>
      <c r="U46" s="46"/>
    </row>
    <row r="47" spans="1:21" ht="30.75" customHeight="1" x14ac:dyDescent="0.2">
      <c r="A47" s="46"/>
      <c r="B47" s="1167"/>
      <c r="C47" s="1168"/>
      <c r="D47" s="60"/>
      <c r="E47" s="1173" t="s">
        <v>14</v>
      </c>
      <c r="F47" s="1173"/>
      <c r="G47" s="1173"/>
      <c r="H47" s="1173"/>
      <c r="I47" s="1173"/>
      <c r="J47" s="1174"/>
      <c r="K47" s="61" t="s">
        <v>509</v>
      </c>
      <c r="L47" s="62" t="s">
        <v>509</v>
      </c>
      <c r="M47" s="62" t="s">
        <v>509</v>
      </c>
      <c r="N47" s="62" t="s">
        <v>509</v>
      </c>
      <c r="O47" s="63" t="s">
        <v>509</v>
      </c>
      <c r="P47" s="46"/>
      <c r="Q47" s="46"/>
      <c r="R47" s="46"/>
      <c r="S47" s="46"/>
      <c r="T47" s="46"/>
      <c r="U47" s="46"/>
    </row>
    <row r="48" spans="1:21" ht="30.75" customHeight="1" x14ac:dyDescent="0.2">
      <c r="A48" s="46"/>
      <c r="B48" s="1167"/>
      <c r="C48" s="1168"/>
      <c r="D48" s="60"/>
      <c r="E48" s="1173" t="s">
        <v>15</v>
      </c>
      <c r="F48" s="1173"/>
      <c r="G48" s="1173"/>
      <c r="H48" s="1173"/>
      <c r="I48" s="1173"/>
      <c r="J48" s="1174"/>
      <c r="K48" s="61">
        <v>1602</v>
      </c>
      <c r="L48" s="62">
        <v>1171</v>
      </c>
      <c r="M48" s="62">
        <v>1283</v>
      </c>
      <c r="N48" s="62">
        <v>1133</v>
      </c>
      <c r="O48" s="63">
        <v>975</v>
      </c>
      <c r="P48" s="46"/>
      <c r="Q48" s="46"/>
      <c r="R48" s="46"/>
      <c r="S48" s="46"/>
      <c r="T48" s="46"/>
      <c r="U48" s="46"/>
    </row>
    <row r="49" spans="1:21" ht="30.75" customHeight="1" x14ac:dyDescent="0.2">
      <c r="A49" s="46"/>
      <c r="B49" s="1167"/>
      <c r="C49" s="1168"/>
      <c r="D49" s="60"/>
      <c r="E49" s="1173" t="s">
        <v>16</v>
      </c>
      <c r="F49" s="1173"/>
      <c r="G49" s="1173"/>
      <c r="H49" s="1173"/>
      <c r="I49" s="1173"/>
      <c r="J49" s="1174"/>
      <c r="K49" s="61">
        <v>171</v>
      </c>
      <c r="L49" s="62">
        <v>148</v>
      </c>
      <c r="M49" s="62">
        <v>115</v>
      </c>
      <c r="N49" s="62">
        <v>38</v>
      </c>
      <c r="O49" s="63">
        <v>2</v>
      </c>
      <c r="P49" s="46"/>
      <c r="Q49" s="46"/>
      <c r="R49" s="46"/>
      <c r="S49" s="46"/>
      <c r="T49" s="46"/>
      <c r="U49" s="46"/>
    </row>
    <row r="50" spans="1:21" ht="30.75" customHeight="1" x14ac:dyDescent="0.2">
      <c r="A50" s="46"/>
      <c r="B50" s="1167"/>
      <c r="C50" s="1168"/>
      <c r="D50" s="60"/>
      <c r="E50" s="1173" t="s">
        <v>17</v>
      </c>
      <c r="F50" s="1173"/>
      <c r="G50" s="1173"/>
      <c r="H50" s="1173"/>
      <c r="I50" s="1173"/>
      <c r="J50" s="1174"/>
      <c r="K50" s="61">
        <v>236</v>
      </c>
      <c r="L50" s="62">
        <v>239</v>
      </c>
      <c r="M50" s="62">
        <v>238</v>
      </c>
      <c r="N50" s="62">
        <v>244</v>
      </c>
      <c r="O50" s="63">
        <v>217</v>
      </c>
      <c r="P50" s="46"/>
      <c r="Q50" s="46"/>
      <c r="R50" s="46"/>
      <c r="S50" s="46"/>
      <c r="T50" s="46"/>
      <c r="U50" s="46"/>
    </row>
    <row r="51" spans="1:21" ht="30.75" customHeight="1" x14ac:dyDescent="0.2">
      <c r="A51" s="46"/>
      <c r="B51" s="1169"/>
      <c r="C51" s="1170"/>
      <c r="D51" s="64"/>
      <c r="E51" s="1173" t="s">
        <v>18</v>
      </c>
      <c r="F51" s="1173"/>
      <c r="G51" s="1173"/>
      <c r="H51" s="1173"/>
      <c r="I51" s="1173"/>
      <c r="J51" s="1174"/>
      <c r="K51" s="61" t="s">
        <v>509</v>
      </c>
      <c r="L51" s="62" t="s">
        <v>509</v>
      </c>
      <c r="M51" s="62" t="s">
        <v>509</v>
      </c>
      <c r="N51" s="62" t="s">
        <v>509</v>
      </c>
      <c r="O51" s="63" t="s">
        <v>509</v>
      </c>
      <c r="P51" s="46"/>
      <c r="Q51" s="46"/>
      <c r="R51" s="46"/>
      <c r="S51" s="46"/>
      <c r="T51" s="46"/>
      <c r="U51" s="46"/>
    </row>
    <row r="52" spans="1:21" ht="30.75" customHeight="1" x14ac:dyDescent="0.2">
      <c r="A52" s="46"/>
      <c r="B52" s="1175" t="s">
        <v>19</v>
      </c>
      <c r="C52" s="1176"/>
      <c r="D52" s="64"/>
      <c r="E52" s="1173" t="s">
        <v>20</v>
      </c>
      <c r="F52" s="1173"/>
      <c r="G52" s="1173"/>
      <c r="H52" s="1173"/>
      <c r="I52" s="1173"/>
      <c r="J52" s="1174"/>
      <c r="K52" s="61">
        <v>8507</v>
      </c>
      <c r="L52" s="62">
        <v>8195</v>
      </c>
      <c r="M52" s="62">
        <v>8412</v>
      </c>
      <c r="N52" s="62">
        <v>7924</v>
      </c>
      <c r="O52" s="63">
        <v>7558</v>
      </c>
      <c r="P52" s="46"/>
      <c r="Q52" s="46"/>
      <c r="R52" s="46"/>
      <c r="S52" s="46"/>
      <c r="T52" s="46"/>
      <c r="U52" s="46"/>
    </row>
    <row r="53" spans="1:21" ht="30.75" customHeight="1" thickBot="1" x14ac:dyDescent="0.25">
      <c r="A53" s="46"/>
      <c r="B53" s="1177" t="s">
        <v>21</v>
      </c>
      <c r="C53" s="1178"/>
      <c r="D53" s="65"/>
      <c r="E53" s="1179" t="s">
        <v>22</v>
      </c>
      <c r="F53" s="1179"/>
      <c r="G53" s="1179"/>
      <c r="H53" s="1179"/>
      <c r="I53" s="1179"/>
      <c r="J53" s="1180"/>
      <c r="K53" s="66">
        <v>-21</v>
      </c>
      <c r="L53" s="67">
        <v>-10</v>
      </c>
      <c r="M53" s="67">
        <v>188</v>
      </c>
      <c r="N53" s="67">
        <v>1138</v>
      </c>
      <c r="O53" s="68">
        <v>837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565</v>
      </c>
      <c r="P55" s="46"/>
      <c r="Q55" s="46"/>
      <c r="R55" s="46"/>
      <c r="S55" s="46"/>
      <c r="T55" s="46"/>
      <c r="U55" s="46"/>
    </row>
    <row r="56" spans="1:21" ht="31.5" customHeight="1" thickBot="1" x14ac:dyDescent="0.25">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5" customHeight="1" x14ac:dyDescent="0.2">
      <c r="B57" s="1181" t="s">
        <v>25</v>
      </c>
      <c r="C57" s="1182"/>
      <c r="D57" s="1185" t="s">
        <v>26</v>
      </c>
      <c r="E57" s="1186"/>
      <c r="F57" s="1186"/>
      <c r="G57" s="1186"/>
      <c r="H57" s="1186"/>
      <c r="I57" s="1186"/>
      <c r="J57" s="1187"/>
      <c r="K57" s="81"/>
      <c r="L57" s="82"/>
      <c r="M57" s="82"/>
      <c r="N57" s="82"/>
      <c r="O57" s="83"/>
    </row>
    <row r="58" spans="1:21" ht="31.5" customHeight="1" thickBot="1" x14ac:dyDescent="0.25">
      <c r="B58" s="1183"/>
      <c r="C58" s="1184"/>
      <c r="D58" s="1188" t="s">
        <v>27</v>
      </c>
      <c r="E58" s="1189"/>
      <c r="F58" s="1189"/>
      <c r="G58" s="1189"/>
      <c r="H58" s="1189"/>
      <c r="I58" s="1189"/>
      <c r="J58" s="119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PclYnSEYvK2sqb/X6eJ6iJWgxxTxCNfDZ+j2wjJBQ7gReDGmh1q1lbCGBmY5ih5HgO18/oN4FIkZhnrbVld0g==" saltValue="2F5OyOqSxFX1EQE9slY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91" t="s">
        <v>30</v>
      </c>
      <c r="C41" s="1192"/>
      <c r="D41" s="100"/>
      <c r="E41" s="1197" t="s">
        <v>31</v>
      </c>
      <c r="F41" s="1197"/>
      <c r="G41" s="1197"/>
      <c r="H41" s="1198"/>
      <c r="I41" s="339">
        <v>74424</v>
      </c>
      <c r="J41" s="340">
        <v>75563</v>
      </c>
      <c r="K41" s="340">
        <v>79990</v>
      </c>
      <c r="L41" s="340">
        <v>87483</v>
      </c>
      <c r="M41" s="341">
        <v>93810</v>
      </c>
    </row>
    <row r="42" spans="2:13" ht="27.75" customHeight="1" x14ac:dyDescent="0.2">
      <c r="B42" s="1193"/>
      <c r="C42" s="1194"/>
      <c r="D42" s="101"/>
      <c r="E42" s="1199" t="s">
        <v>32</v>
      </c>
      <c r="F42" s="1199"/>
      <c r="G42" s="1199"/>
      <c r="H42" s="1200"/>
      <c r="I42" s="342">
        <v>2374</v>
      </c>
      <c r="J42" s="343">
        <v>2284</v>
      </c>
      <c r="K42" s="343">
        <v>1954</v>
      </c>
      <c r="L42" s="343">
        <v>1867</v>
      </c>
      <c r="M42" s="344">
        <v>2049</v>
      </c>
    </row>
    <row r="43" spans="2:13" ht="27.75" customHeight="1" x14ac:dyDescent="0.2">
      <c r="B43" s="1193"/>
      <c r="C43" s="1194"/>
      <c r="D43" s="101"/>
      <c r="E43" s="1199" t="s">
        <v>33</v>
      </c>
      <c r="F43" s="1199"/>
      <c r="G43" s="1199"/>
      <c r="H43" s="1200"/>
      <c r="I43" s="342">
        <v>26331</v>
      </c>
      <c r="J43" s="343">
        <v>23388</v>
      </c>
      <c r="K43" s="343">
        <v>21375</v>
      </c>
      <c r="L43" s="343">
        <v>14424</v>
      </c>
      <c r="M43" s="344">
        <v>14111</v>
      </c>
    </row>
    <row r="44" spans="2:13" ht="27.75" customHeight="1" x14ac:dyDescent="0.2">
      <c r="B44" s="1193"/>
      <c r="C44" s="1194"/>
      <c r="D44" s="101"/>
      <c r="E44" s="1199" t="s">
        <v>34</v>
      </c>
      <c r="F44" s="1199"/>
      <c r="G44" s="1199"/>
      <c r="H44" s="1200"/>
      <c r="I44" s="342">
        <v>361</v>
      </c>
      <c r="J44" s="343">
        <v>202</v>
      </c>
      <c r="K44" s="343">
        <v>74</v>
      </c>
      <c r="L44" s="343">
        <v>23</v>
      </c>
      <c r="M44" s="344">
        <v>20</v>
      </c>
    </row>
    <row r="45" spans="2:13" ht="27.75" customHeight="1" x14ac:dyDescent="0.2">
      <c r="B45" s="1193"/>
      <c r="C45" s="1194"/>
      <c r="D45" s="101"/>
      <c r="E45" s="1199" t="s">
        <v>35</v>
      </c>
      <c r="F45" s="1199"/>
      <c r="G45" s="1199"/>
      <c r="H45" s="1200"/>
      <c r="I45" s="342">
        <v>13944</v>
      </c>
      <c r="J45" s="343">
        <v>13886</v>
      </c>
      <c r="K45" s="343">
        <v>13890</v>
      </c>
      <c r="L45" s="343">
        <v>14230</v>
      </c>
      <c r="M45" s="344">
        <v>14278</v>
      </c>
    </row>
    <row r="46" spans="2:13" ht="27.75" customHeight="1" x14ac:dyDescent="0.2">
      <c r="B46" s="1193"/>
      <c r="C46" s="1194"/>
      <c r="D46" s="102"/>
      <c r="E46" s="1199" t="s">
        <v>36</v>
      </c>
      <c r="F46" s="1199"/>
      <c r="G46" s="1199"/>
      <c r="H46" s="1200"/>
      <c r="I46" s="342" t="s">
        <v>509</v>
      </c>
      <c r="J46" s="343" t="s">
        <v>509</v>
      </c>
      <c r="K46" s="343" t="s">
        <v>509</v>
      </c>
      <c r="L46" s="343" t="s">
        <v>509</v>
      </c>
      <c r="M46" s="344" t="s">
        <v>509</v>
      </c>
    </row>
    <row r="47" spans="2:13" ht="27.75" customHeight="1" x14ac:dyDescent="0.2">
      <c r="B47" s="1193"/>
      <c r="C47" s="1194"/>
      <c r="D47" s="103"/>
      <c r="E47" s="1201" t="s">
        <v>37</v>
      </c>
      <c r="F47" s="1202"/>
      <c r="G47" s="1202"/>
      <c r="H47" s="1203"/>
      <c r="I47" s="342" t="s">
        <v>509</v>
      </c>
      <c r="J47" s="343" t="s">
        <v>509</v>
      </c>
      <c r="K47" s="343" t="s">
        <v>509</v>
      </c>
      <c r="L47" s="343" t="s">
        <v>509</v>
      </c>
      <c r="M47" s="344" t="s">
        <v>509</v>
      </c>
    </row>
    <row r="48" spans="2:13" ht="27.75" customHeight="1" x14ac:dyDescent="0.2">
      <c r="B48" s="1193"/>
      <c r="C48" s="1194"/>
      <c r="D48" s="101"/>
      <c r="E48" s="1199" t="s">
        <v>38</v>
      </c>
      <c r="F48" s="1199"/>
      <c r="G48" s="1199"/>
      <c r="H48" s="1200"/>
      <c r="I48" s="342" t="s">
        <v>509</v>
      </c>
      <c r="J48" s="343" t="s">
        <v>509</v>
      </c>
      <c r="K48" s="343" t="s">
        <v>509</v>
      </c>
      <c r="L48" s="343" t="s">
        <v>509</v>
      </c>
      <c r="M48" s="344" t="s">
        <v>509</v>
      </c>
    </row>
    <row r="49" spans="2:13" ht="27.75" customHeight="1" x14ac:dyDescent="0.2">
      <c r="B49" s="1195"/>
      <c r="C49" s="1196"/>
      <c r="D49" s="101"/>
      <c r="E49" s="1199" t="s">
        <v>39</v>
      </c>
      <c r="F49" s="1199"/>
      <c r="G49" s="1199"/>
      <c r="H49" s="1200"/>
      <c r="I49" s="342" t="s">
        <v>509</v>
      </c>
      <c r="J49" s="343" t="s">
        <v>509</v>
      </c>
      <c r="K49" s="343" t="s">
        <v>509</v>
      </c>
      <c r="L49" s="343" t="s">
        <v>509</v>
      </c>
      <c r="M49" s="344" t="s">
        <v>509</v>
      </c>
    </row>
    <row r="50" spans="2:13" ht="27.75" customHeight="1" x14ac:dyDescent="0.2">
      <c r="B50" s="1204" t="s">
        <v>40</v>
      </c>
      <c r="C50" s="1205"/>
      <c r="D50" s="104"/>
      <c r="E50" s="1199" t="s">
        <v>41</v>
      </c>
      <c r="F50" s="1199"/>
      <c r="G50" s="1199"/>
      <c r="H50" s="1200"/>
      <c r="I50" s="342">
        <v>21386</v>
      </c>
      <c r="J50" s="343">
        <v>24612</v>
      </c>
      <c r="K50" s="343">
        <v>22135</v>
      </c>
      <c r="L50" s="343">
        <v>24788</v>
      </c>
      <c r="M50" s="344">
        <v>26477</v>
      </c>
    </row>
    <row r="51" spans="2:13" ht="27.75" customHeight="1" x14ac:dyDescent="0.2">
      <c r="B51" s="1193"/>
      <c r="C51" s="1194"/>
      <c r="D51" s="101"/>
      <c r="E51" s="1199" t="s">
        <v>42</v>
      </c>
      <c r="F51" s="1199"/>
      <c r="G51" s="1199"/>
      <c r="H51" s="1200"/>
      <c r="I51" s="342">
        <v>20062</v>
      </c>
      <c r="J51" s="343">
        <v>18094</v>
      </c>
      <c r="K51" s="343">
        <v>19494</v>
      </c>
      <c r="L51" s="343">
        <v>20066</v>
      </c>
      <c r="M51" s="344">
        <v>29724</v>
      </c>
    </row>
    <row r="52" spans="2:13" ht="27.75" customHeight="1" x14ac:dyDescent="0.2">
      <c r="B52" s="1195"/>
      <c r="C52" s="1196"/>
      <c r="D52" s="101"/>
      <c r="E52" s="1199" t="s">
        <v>43</v>
      </c>
      <c r="F52" s="1199"/>
      <c r="G52" s="1199"/>
      <c r="H52" s="1200"/>
      <c r="I52" s="342">
        <v>78194</v>
      </c>
      <c r="J52" s="343">
        <v>77870</v>
      </c>
      <c r="K52" s="343">
        <v>77351</v>
      </c>
      <c r="L52" s="343">
        <v>78319</v>
      </c>
      <c r="M52" s="344">
        <v>79673</v>
      </c>
    </row>
    <row r="53" spans="2:13" ht="27.75" customHeight="1" thickBot="1" x14ac:dyDescent="0.25">
      <c r="B53" s="1206" t="s">
        <v>21</v>
      </c>
      <c r="C53" s="1207"/>
      <c r="D53" s="105"/>
      <c r="E53" s="1208" t="s">
        <v>44</v>
      </c>
      <c r="F53" s="1208"/>
      <c r="G53" s="1208"/>
      <c r="H53" s="1209"/>
      <c r="I53" s="345">
        <v>-2207</v>
      </c>
      <c r="J53" s="346">
        <v>-5254</v>
      </c>
      <c r="K53" s="346">
        <v>-1696</v>
      </c>
      <c r="L53" s="346">
        <v>-5146</v>
      </c>
      <c r="M53" s="347">
        <v>-11607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ZueHQ+WgeSvYSiKTpwK9FtUNFI2UXZlOK+1lZCqU6i+jD8pvPSBa0d6ZyPUYS/p7k29aYNtL/9AnOYvLgQ7URA==" saltValue="bZv7HDTlCdnAK7mK+Z2t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552</v>
      </c>
      <c r="G54" s="114" t="s">
        <v>553</v>
      </c>
      <c r="H54" s="115" t="s">
        <v>554</v>
      </c>
    </row>
    <row r="55" spans="2:8" ht="52.5" customHeight="1" x14ac:dyDescent="0.2">
      <c r="B55" s="116"/>
      <c r="C55" s="1218" t="s">
        <v>47</v>
      </c>
      <c r="D55" s="1218"/>
      <c r="E55" s="1219"/>
      <c r="F55" s="117">
        <v>7876</v>
      </c>
      <c r="G55" s="117">
        <v>9016</v>
      </c>
      <c r="H55" s="118">
        <v>9285</v>
      </c>
    </row>
    <row r="56" spans="2:8" ht="52.5" customHeight="1" x14ac:dyDescent="0.2">
      <c r="B56" s="119"/>
      <c r="C56" s="1220" t="s">
        <v>48</v>
      </c>
      <c r="D56" s="1220"/>
      <c r="E56" s="1221"/>
      <c r="F56" s="120" t="s">
        <v>509</v>
      </c>
      <c r="G56" s="120" t="s">
        <v>509</v>
      </c>
      <c r="H56" s="121" t="s">
        <v>509</v>
      </c>
    </row>
    <row r="57" spans="2:8" ht="53.25" customHeight="1" x14ac:dyDescent="0.2">
      <c r="B57" s="119"/>
      <c r="C57" s="1222" t="s">
        <v>49</v>
      </c>
      <c r="D57" s="1222"/>
      <c r="E57" s="1223"/>
      <c r="F57" s="122">
        <v>11191</v>
      </c>
      <c r="G57" s="122">
        <v>12729</v>
      </c>
      <c r="H57" s="123">
        <v>13690</v>
      </c>
    </row>
    <row r="58" spans="2:8" ht="45.75" customHeight="1" x14ac:dyDescent="0.2">
      <c r="B58" s="124"/>
      <c r="C58" s="1210" t="s">
        <v>581</v>
      </c>
      <c r="D58" s="1211"/>
      <c r="E58" s="1212"/>
      <c r="F58" s="125">
        <v>5621</v>
      </c>
      <c r="G58" s="125">
        <v>6566</v>
      </c>
      <c r="H58" s="126">
        <v>6755</v>
      </c>
    </row>
    <row r="59" spans="2:8" ht="45.75" customHeight="1" x14ac:dyDescent="0.2">
      <c r="B59" s="124"/>
      <c r="C59" s="1210" t="s">
        <v>582</v>
      </c>
      <c r="D59" s="1211"/>
      <c r="E59" s="1212"/>
      <c r="F59" s="125">
        <v>1297</v>
      </c>
      <c r="G59" s="125">
        <v>1580</v>
      </c>
      <c r="H59" s="126">
        <v>2317</v>
      </c>
    </row>
    <row r="60" spans="2:8" ht="45.75" customHeight="1" x14ac:dyDescent="0.2">
      <c r="B60" s="124"/>
      <c r="C60" s="1210" t="s">
        <v>583</v>
      </c>
      <c r="D60" s="1211"/>
      <c r="E60" s="1212"/>
      <c r="F60" s="125">
        <v>2031</v>
      </c>
      <c r="G60" s="125">
        <v>2065</v>
      </c>
      <c r="H60" s="126">
        <v>1991</v>
      </c>
    </row>
    <row r="61" spans="2:8" ht="45.75" customHeight="1" x14ac:dyDescent="0.2">
      <c r="B61" s="124"/>
      <c r="C61" s="1210" t="s">
        <v>584</v>
      </c>
      <c r="D61" s="1211"/>
      <c r="E61" s="1212"/>
      <c r="F61" s="125">
        <v>1560</v>
      </c>
      <c r="G61" s="125">
        <v>1492</v>
      </c>
      <c r="H61" s="126">
        <v>1432</v>
      </c>
    </row>
    <row r="62" spans="2:8" ht="45.75" customHeight="1" thickBot="1" x14ac:dyDescent="0.25">
      <c r="B62" s="127"/>
      <c r="C62" s="1213" t="s">
        <v>598</v>
      </c>
      <c r="D62" s="1214"/>
      <c r="E62" s="1215"/>
      <c r="F62" s="128">
        <v>500</v>
      </c>
      <c r="G62" s="128">
        <v>750</v>
      </c>
      <c r="H62" s="129">
        <v>751</v>
      </c>
    </row>
    <row r="63" spans="2:8" ht="52.5" customHeight="1" thickBot="1" x14ac:dyDescent="0.25">
      <c r="B63" s="130"/>
      <c r="C63" s="1216" t="s">
        <v>50</v>
      </c>
      <c r="D63" s="1216"/>
      <c r="E63" s="1217"/>
      <c r="F63" s="131">
        <v>19067</v>
      </c>
      <c r="G63" s="131">
        <v>21745</v>
      </c>
      <c r="H63" s="132">
        <v>22975</v>
      </c>
    </row>
    <row r="64" spans="2:8" ht="13.2" x14ac:dyDescent="0.2"/>
  </sheetData>
  <sheetProtection algorithmName="SHA-512" hashValue="rJbOf7fX2T1T3CmHnGOZbkfMaNSlJnI3G43t1qxQQqV2lMXFxNIwGJcLpVn+luNNs3k/rfVRdz4Pr+UHp+o+7g==" saltValue="uSQJbHSNx+x87ZAeeoCS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2" t="s">
        <v>601</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602</v>
      </c>
    </row>
    <row r="50" spans="1:109" ht="13.2" x14ac:dyDescent="0.2">
      <c r="B50" s="256"/>
      <c r="G50" s="1224"/>
      <c r="H50" s="1224"/>
      <c r="I50" s="1224"/>
      <c r="J50" s="1224"/>
      <c r="K50" s="357"/>
      <c r="L50" s="357"/>
      <c r="M50" s="358"/>
      <c r="N50" s="358"/>
      <c r="AN50" s="1242"/>
      <c r="AO50" s="1243"/>
      <c r="AP50" s="1243"/>
      <c r="AQ50" s="1243"/>
      <c r="AR50" s="1243"/>
      <c r="AS50" s="1243"/>
      <c r="AT50" s="1243"/>
      <c r="AU50" s="1243"/>
      <c r="AV50" s="1243"/>
      <c r="AW50" s="1243"/>
      <c r="AX50" s="1243"/>
      <c r="AY50" s="1243"/>
      <c r="AZ50" s="1243"/>
      <c r="BA50" s="1243"/>
      <c r="BB50" s="1243"/>
      <c r="BC50" s="1243"/>
      <c r="BD50" s="1243"/>
      <c r="BE50" s="1243"/>
      <c r="BF50" s="1243"/>
      <c r="BG50" s="1243"/>
      <c r="BH50" s="1243"/>
      <c r="BI50" s="1243"/>
      <c r="BJ50" s="1243"/>
      <c r="BK50" s="1243"/>
      <c r="BL50" s="1243"/>
      <c r="BM50" s="1243"/>
      <c r="BN50" s="1243"/>
      <c r="BO50" s="1244"/>
      <c r="BP50" s="1230" t="s">
        <v>550</v>
      </c>
      <c r="BQ50" s="1230"/>
      <c r="BR50" s="1230"/>
      <c r="BS50" s="1230"/>
      <c r="BT50" s="1230"/>
      <c r="BU50" s="1230"/>
      <c r="BV50" s="1230"/>
      <c r="BW50" s="1230"/>
      <c r="BX50" s="1230" t="s">
        <v>551</v>
      </c>
      <c r="BY50" s="1230"/>
      <c r="BZ50" s="1230"/>
      <c r="CA50" s="1230"/>
      <c r="CB50" s="1230"/>
      <c r="CC50" s="1230"/>
      <c r="CD50" s="1230"/>
      <c r="CE50" s="1230"/>
      <c r="CF50" s="1230" t="s">
        <v>552</v>
      </c>
      <c r="CG50" s="1230"/>
      <c r="CH50" s="1230"/>
      <c r="CI50" s="1230"/>
      <c r="CJ50" s="1230"/>
      <c r="CK50" s="1230"/>
      <c r="CL50" s="1230"/>
      <c r="CM50" s="1230"/>
      <c r="CN50" s="1230" t="s">
        <v>553</v>
      </c>
      <c r="CO50" s="1230"/>
      <c r="CP50" s="1230"/>
      <c r="CQ50" s="1230"/>
      <c r="CR50" s="1230"/>
      <c r="CS50" s="1230"/>
      <c r="CT50" s="1230"/>
      <c r="CU50" s="1230"/>
      <c r="CV50" s="1230" t="s">
        <v>554</v>
      </c>
      <c r="CW50" s="1230"/>
      <c r="CX50" s="1230"/>
      <c r="CY50" s="1230"/>
      <c r="CZ50" s="1230"/>
      <c r="DA50" s="1230"/>
      <c r="DB50" s="1230"/>
      <c r="DC50" s="1230"/>
    </row>
    <row r="51" spans="1:109" ht="13.5" customHeight="1" x14ac:dyDescent="0.2">
      <c r="B51" s="256"/>
      <c r="G51" s="1241"/>
      <c r="H51" s="1241"/>
      <c r="I51" s="1245"/>
      <c r="J51" s="1245"/>
      <c r="K51" s="1231"/>
      <c r="L51" s="1231"/>
      <c r="M51" s="1231"/>
      <c r="N51" s="1231"/>
      <c r="AM51" s="356"/>
      <c r="AN51" s="1229" t="s">
        <v>603</v>
      </c>
      <c r="AO51" s="1229"/>
      <c r="AP51" s="1229"/>
      <c r="AQ51" s="1229"/>
      <c r="AR51" s="1229"/>
      <c r="AS51" s="1229"/>
      <c r="AT51" s="1229"/>
      <c r="AU51" s="1229"/>
      <c r="AV51" s="1229"/>
      <c r="AW51" s="1229"/>
      <c r="AX51" s="1229"/>
      <c r="AY51" s="1229"/>
      <c r="AZ51" s="1229"/>
      <c r="BA51" s="1229"/>
      <c r="BB51" s="1229" t="s">
        <v>604</v>
      </c>
      <c r="BC51" s="1229"/>
      <c r="BD51" s="1229"/>
      <c r="BE51" s="1229"/>
      <c r="BF51" s="1229"/>
      <c r="BG51" s="1229"/>
      <c r="BH51" s="1229"/>
      <c r="BI51" s="1229"/>
      <c r="BJ51" s="1229"/>
      <c r="BK51" s="1229"/>
      <c r="BL51" s="1229"/>
      <c r="BM51" s="1229"/>
      <c r="BN51" s="1229"/>
      <c r="BO51" s="1229"/>
      <c r="BP51" s="1226"/>
      <c r="BQ51" s="1226"/>
      <c r="BR51" s="1226"/>
      <c r="BS51" s="1226"/>
      <c r="BT51" s="1226"/>
      <c r="BU51" s="1226"/>
      <c r="BV51" s="1226"/>
      <c r="BW51" s="1226"/>
      <c r="BX51" s="1226"/>
      <c r="BY51" s="1226"/>
      <c r="BZ51" s="1226"/>
      <c r="CA51" s="1226"/>
      <c r="CB51" s="1226"/>
      <c r="CC51" s="1226"/>
      <c r="CD51" s="1226"/>
      <c r="CE51" s="1226"/>
      <c r="CF51" s="1226"/>
      <c r="CG51" s="1226"/>
      <c r="CH51" s="1226"/>
      <c r="CI51" s="1226"/>
      <c r="CJ51" s="1226"/>
      <c r="CK51" s="1226"/>
      <c r="CL51" s="1226"/>
      <c r="CM51" s="1226"/>
      <c r="CN51" s="1226"/>
      <c r="CO51" s="1226"/>
      <c r="CP51" s="1226"/>
      <c r="CQ51" s="1226"/>
      <c r="CR51" s="1226"/>
      <c r="CS51" s="1226"/>
      <c r="CT51" s="1226"/>
      <c r="CU51" s="1226"/>
      <c r="CV51" s="1226"/>
      <c r="CW51" s="1226"/>
      <c r="CX51" s="1226"/>
      <c r="CY51" s="1226"/>
      <c r="CZ51" s="1226"/>
      <c r="DA51" s="1226"/>
      <c r="DB51" s="1226"/>
      <c r="DC51" s="1226"/>
    </row>
    <row r="52" spans="1:109" ht="13.2" x14ac:dyDescent="0.2">
      <c r="B52" s="256"/>
      <c r="G52" s="1241"/>
      <c r="H52" s="1241"/>
      <c r="I52" s="1245"/>
      <c r="J52" s="1245"/>
      <c r="K52" s="1231"/>
      <c r="L52" s="1231"/>
      <c r="M52" s="1231"/>
      <c r="N52" s="1231"/>
      <c r="AM52" s="356"/>
      <c r="AN52" s="1229"/>
      <c r="AO52" s="1229"/>
      <c r="AP52" s="1229"/>
      <c r="AQ52" s="1229"/>
      <c r="AR52" s="1229"/>
      <c r="AS52" s="1229"/>
      <c r="AT52" s="1229"/>
      <c r="AU52" s="1229"/>
      <c r="AV52" s="1229"/>
      <c r="AW52" s="1229"/>
      <c r="AX52" s="1229"/>
      <c r="AY52" s="1229"/>
      <c r="AZ52" s="1229"/>
      <c r="BA52" s="1229"/>
      <c r="BB52" s="1229"/>
      <c r="BC52" s="1229"/>
      <c r="BD52" s="1229"/>
      <c r="BE52" s="1229"/>
      <c r="BF52" s="1229"/>
      <c r="BG52" s="1229"/>
      <c r="BH52" s="1229"/>
      <c r="BI52" s="1229"/>
      <c r="BJ52" s="1229"/>
      <c r="BK52" s="1229"/>
      <c r="BL52" s="1229"/>
      <c r="BM52" s="1229"/>
      <c r="BN52" s="1229"/>
      <c r="BO52" s="1229"/>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355"/>
      <c r="B53" s="256"/>
      <c r="G53" s="1241"/>
      <c r="H53" s="1241"/>
      <c r="I53" s="1224"/>
      <c r="J53" s="1224"/>
      <c r="K53" s="1231"/>
      <c r="L53" s="1231"/>
      <c r="M53" s="1231"/>
      <c r="N53" s="1231"/>
      <c r="AM53" s="356"/>
      <c r="AN53" s="1229"/>
      <c r="AO53" s="1229"/>
      <c r="AP53" s="1229"/>
      <c r="AQ53" s="1229"/>
      <c r="AR53" s="1229"/>
      <c r="AS53" s="1229"/>
      <c r="AT53" s="1229"/>
      <c r="AU53" s="1229"/>
      <c r="AV53" s="1229"/>
      <c r="AW53" s="1229"/>
      <c r="AX53" s="1229"/>
      <c r="AY53" s="1229"/>
      <c r="AZ53" s="1229"/>
      <c r="BA53" s="1229"/>
      <c r="BB53" s="1229" t="s">
        <v>605</v>
      </c>
      <c r="BC53" s="1229"/>
      <c r="BD53" s="1229"/>
      <c r="BE53" s="1229"/>
      <c r="BF53" s="1229"/>
      <c r="BG53" s="1229"/>
      <c r="BH53" s="1229"/>
      <c r="BI53" s="1229"/>
      <c r="BJ53" s="1229"/>
      <c r="BK53" s="1229"/>
      <c r="BL53" s="1229"/>
      <c r="BM53" s="1229"/>
      <c r="BN53" s="1229"/>
      <c r="BO53" s="1229"/>
      <c r="BP53" s="1226">
        <v>52.7</v>
      </c>
      <c r="BQ53" s="1226"/>
      <c r="BR53" s="1226"/>
      <c r="BS53" s="1226"/>
      <c r="BT53" s="1226"/>
      <c r="BU53" s="1226"/>
      <c r="BV53" s="1226"/>
      <c r="BW53" s="1226"/>
      <c r="BX53" s="1226">
        <v>53.2</v>
      </c>
      <c r="BY53" s="1226"/>
      <c r="BZ53" s="1226"/>
      <c r="CA53" s="1226"/>
      <c r="CB53" s="1226"/>
      <c r="CC53" s="1226"/>
      <c r="CD53" s="1226"/>
      <c r="CE53" s="1226"/>
      <c r="CF53" s="1226">
        <v>54.4</v>
      </c>
      <c r="CG53" s="1226"/>
      <c r="CH53" s="1226"/>
      <c r="CI53" s="1226"/>
      <c r="CJ53" s="1226"/>
      <c r="CK53" s="1226"/>
      <c r="CL53" s="1226"/>
      <c r="CM53" s="1226"/>
      <c r="CN53" s="1226">
        <v>53.8</v>
      </c>
      <c r="CO53" s="1226"/>
      <c r="CP53" s="1226"/>
      <c r="CQ53" s="1226"/>
      <c r="CR53" s="1226"/>
      <c r="CS53" s="1226"/>
      <c r="CT53" s="1226"/>
      <c r="CU53" s="1226"/>
      <c r="CV53" s="1226">
        <v>45</v>
      </c>
      <c r="CW53" s="1226"/>
      <c r="CX53" s="1226"/>
      <c r="CY53" s="1226"/>
      <c r="CZ53" s="1226"/>
      <c r="DA53" s="1226"/>
      <c r="DB53" s="1226"/>
      <c r="DC53" s="1226"/>
    </row>
    <row r="54" spans="1:109" ht="13.2" x14ac:dyDescent="0.2">
      <c r="A54" s="355"/>
      <c r="B54" s="256"/>
      <c r="G54" s="1241"/>
      <c r="H54" s="1241"/>
      <c r="I54" s="1224"/>
      <c r="J54" s="1224"/>
      <c r="K54" s="1231"/>
      <c r="L54" s="1231"/>
      <c r="M54" s="1231"/>
      <c r="N54" s="1231"/>
      <c r="AM54" s="356"/>
      <c r="AN54" s="1229"/>
      <c r="AO54" s="1229"/>
      <c r="AP54" s="1229"/>
      <c r="AQ54" s="1229"/>
      <c r="AR54" s="1229"/>
      <c r="AS54" s="1229"/>
      <c r="AT54" s="1229"/>
      <c r="AU54" s="1229"/>
      <c r="AV54" s="1229"/>
      <c r="AW54" s="1229"/>
      <c r="AX54" s="1229"/>
      <c r="AY54" s="1229"/>
      <c r="AZ54" s="1229"/>
      <c r="BA54" s="1229"/>
      <c r="BB54" s="1229"/>
      <c r="BC54" s="1229"/>
      <c r="BD54" s="1229"/>
      <c r="BE54" s="1229"/>
      <c r="BF54" s="1229"/>
      <c r="BG54" s="1229"/>
      <c r="BH54" s="1229"/>
      <c r="BI54" s="1229"/>
      <c r="BJ54" s="1229"/>
      <c r="BK54" s="1229"/>
      <c r="BL54" s="1229"/>
      <c r="BM54" s="1229"/>
      <c r="BN54" s="1229"/>
      <c r="BO54" s="1229"/>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355"/>
      <c r="B55" s="256"/>
      <c r="G55" s="1224"/>
      <c r="H55" s="1224"/>
      <c r="I55" s="1224"/>
      <c r="J55" s="1224"/>
      <c r="K55" s="1231"/>
      <c r="L55" s="1231"/>
      <c r="M55" s="1231"/>
      <c r="N55" s="1231"/>
      <c r="AN55" s="1230" t="s">
        <v>606</v>
      </c>
      <c r="AO55" s="1230"/>
      <c r="AP55" s="1230"/>
      <c r="AQ55" s="1230"/>
      <c r="AR55" s="1230"/>
      <c r="AS55" s="1230"/>
      <c r="AT55" s="1230"/>
      <c r="AU55" s="1230"/>
      <c r="AV55" s="1230"/>
      <c r="AW55" s="1230"/>
      <c r="AX55" s="1230"/>
      <c r="AY55" s="1230"/>
      <c r="AZ55" s="1230"/>
      <c r="BA55" s="1230"/>
      <c r="BB55" s="1229" t="s">
        <v>604</v>
      </c>
      <c r="BC55" s="1229"/>
      <c r="BD55" s="1229"/>
      <c r="BE55" s="1229"/>
      <c r="BF55" s="1229"/>
      <c r="BG55" s="1229"/>
      <c r="BH55" s="1229"/>
      <c r="BI55" s="1229"/>
      <c r="BJ55" s="1229"/>
      <c r="BK55" s="1229"/>
      <c r="BL55" s="1229"/>
      <c r="BM55" s="1229"/>
      <c r="BN55" s="1229"/>
      <c r="BO55" s="1229"/>
      <c r="BP55" s="1226">
        <v>17.399999999999999</v>
      </c>
      <c r="BQ55" s="1226"/>
      <c r="BR55" s="1226"/>
      <c r="BS55" s="1226"/>
      <c r="BT55" s="1226"/>
      <c r="BU55" s="1226"/>
      <c r="BV55" s="1226"/>
      <c r="BW55" s="1226"/>
      <c r="BX55" s="1226">
        <v>12.1</v>
      </c>
      <c r="BY55" s="1226"/>
      <c r="BZ55" s="1226"/>
      <c r="CA55" s="1226"/>
      <c r="CB55" s="1226"/>
      <c r="CC55" s="1226"/>
      <c r="CD55" s="1226"/>
      <c r="CE55" s="1226"/>
      <c r="CF55" s="1226">
        <v>11.2</v>
      </c>
      <c r="CG55" s="1226"/>
      <c r="CH55" s="1226"/>
      <c r="CI55" s="1226"/>
      <c r="CJ55" s="1226"/>
      <c r="CK55" s="1226"/>
      <c r="CL55" s="1226"/>
      <c r="CM55" s="1226"/>
      <c r="CN55" s="1226">
        <v>7.1</v>
      </c>
      <c r="CO55" s="1226"/>
      <c r="CP55" s="1226"/>
      <c r="CQ55" s="1226"/>
      <c r="CR55" s="1226"/>
      <c r="CS55" s="1226"/>
      <c r="CT55" s="1226"/>
      <c r="CU55" s="1226"/>
      <c r="CV55" s="1226">
        <v>5</v>
      </c>
      <c r="CW55" s="1226"/>
      <c r="CX55" s="1226"/>
      <c r="CY55" s="1226"/>
      <c r="CZ55" s="1226"/>
      <c r="DA55" s="1226"/>
      <c r="DB55" s="1226"/>
      <c r="DC55" s="1226"/>
    </row>
    <row r="56" spans="1:109" ht="13.2" x14ac:dyDescent="0.2">
      <c r="A56" s="355"/>
      <c r="B56" s="256"/>
      <c r="G56" s="1224"/>
      <c r="H56" s="1224"/>
      <c r="I56" s="1224"/>
      <c r="J56" s="1224"/>
      <c r="K56" s="1231"/>
      <c r="L56" s="1231"/>
      <c r="M56" s="1231"/>
      <c r="N56" s="1231"/>
      <c r="AN56" s="1230"/>
      <c r="AO56" s="1230"/>
      <c r="AP56" s="1230"/>
      <c r="AQ56" s="1230"/>
      <c r="AR56" s="1230"/>
      <c r="AS56" s="1230"/>
      <c r="AT56" s="1230"/>
      <c r="AU56" s="1230"/>
      <c r="AV56" s="1230"/>
      <c r="AW56" s="1230"/>
      <c r="AX56" s="1230"/>
      <c r="AY56" s="1230"/>
      <c r="AZ56" s="1230"/>
      <c r="BA56" s="1230"/>
      <c r="BB56" s="1229"/>
      <c r="BC56" s="1229"/>
      <c r="BD56" s="1229"/>
      <c r="BE56" s="1229"/>
      <c r="BF56" s="1229"/>
      <c r="BG56" s="1229"/>
      <c r="BH56" s="1229"/>
      <c r="BI56" s="1229"/>
      <c r="BJ56" s="1229"/>
      <c r="BK56" s="1229"/>
      <c r="BL56" s="1229"/>
      <c r="BM56" s="1229"/>
      <c r="BN56" s="1229"/>
      <c r="BO56" s="1229"/>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355" customFormat="1" ht="13.2" x14ac:dyDescent="0.2">
      <c r="B57" s="359"/>
      <c r="G57" s="1224"/>
      <c r="H57" s="1224"/>
      <c r="I57" s="1227"/>
      <c r="J57" s="1227"/>
      <c r="K57" s="1231"/>
      <c r="L57" s="1231"/>
      <c r="M57" s="1231"/>
      <c r="N57" s="1231"/>
      <c r="AM57" s="252"/>
      <c r="AN57" s="1230"/>
      <c r="AO57" s="1230"/>
      <c r="AP57" s="1230"/>
      <c r="AQ57" s="1230"/>
      <c r="AR57" s="1230"/>
      <c r="AS57" s="1230"/>
      <c r="AT57" s="1230"/>
      <c r="AU57" s="1230"/>
      <c r="AV57" s="1230"/>
      <c r="AW57" s="1230"/>
      <c r="AX57" s="1230"/>
      <c r="AY57" s="1230"/>
      <c r="AZ57" s="1230"/>
      <c r="BA57" s="1230"/>
      <c r="BB57" s="1229" t="s">
        <v>605</v>
      </c>
      <c r="BC57" s="1229"/>
      <c r="BD57" s="1229"/>
      <c r="BE57" s="1229"/>
      <c r="BF57" s="1229"/>
      <c r="BG57" s="1229"/>
      <c r="BH57" s="1229"/>
      <c r="BI57" s="1229"/>
      <c r="BJ57" s="1229"/>
      <c r="BK57" s="1229"/>
      <c r="BL57" s="1229"/>
      <c r="BM57" s="1229"/>
      <c r="BN57" s="1229"/>
      <c r="BO57" s="1229"/>
      <c r="BP57" s="1226">
        <v>58.9</v>
      </c>
      <c r="BQ57" s="1226"/>
      <c r="BR57" s="1226"/>
      <c r="BS57" s="1226"/>
      <c r="BT57" s="1226"/>
      <c r="BU57" s="1226"/>
      <c r="BV57" s="1226"/>
      <c r="BW57" s="1226"/>
      <c r="BX57" s="1226">
        <v>59.4</v>
      </c>
      <c r="BY57" s="1226"/>
      <c r="BZ57" s="1226"/>
      <c r="CA57" s="1226"/>
      <c r="CB57" s="1226"/>
      <c r="CC57" s="1226"/>
      <c r="CD57" s="1226"/>
      <c r="CE57" s="1226"/>
      <c r="CF57" s="1226">
        <v>60.2</v>
      </c>
      <c r="CG57" s="1226"/>
      <c r="CH57" s="1226"/>
      <c r="CI57" s="1226"/>
      <c r="CJ57" s="1226"/>
      <c r="CK57" s="1226"/>
      <c r="CL57" s="1226"/>
      <c r="CM57" s="1226"/>
      <c r="CN57" s="1226">
        <v>61</v>
      </c>
      <c r="CO57" s="1226"/>
      <c r="CP57" s="1226"/>
      <c r="CQ57" s="1226"/>
      <c r="CR57" s="1226"/>
      <c r="CS57" s="1226"/>
      <c r="CT57" s="1226"/>
      <c r="CU57" s="1226"/>
      <c r="CV57" s="1226">
        <v>62.1</v>
      </c>
      <c r="CW57" s="1226"/>
      <c r="CX57" s="1226"/>
      <c r="CY57" s="1226"/>
      <c r="CZ57" s="1226"/>
      <c r="DA57" s="1226"/>
      <c r="DB57" s="1226"/>
      <c r="DC57" s="1226"/>
      <c r="DD57" s="360"/>
      <c r="DE57" s="359"/>
    </row>
    <row r="58" spans="1:109" s="355" customFormat="1" ht="13.2" x14ac:dyDescent="0.2">
      <c r="A58" s="252"/>
      <c r="B58" s="359"/>
      <c r="G58" s="1224"/>
      <c r="H58" s="1224"/>
      <c r="I58" s="1227"/>
      <c r="J58" s="1227"/>
      <c r="K58" s="1231"/>
      <c r="L58" s="1231"/>
      <c r="M58" s="1231"/>
      <c r="N58" s="1231"/>
      <c r="AM58" s="252"/>
      <c r="AN58" s="1230"/>
      <c r="AO58" s="1230"/>
      <c r="AP58" s="1230"/>
      <c r="AQ58" s="1230"/>
      <c r="AR58" s="1230"/>
      <c r="AS58" s="1230"/>
      <c r="AT58" s="1230"/>
      <c r="AU58" s="1230"/>
      <c r="AV58" s="1230"/>
      <c r="AW58" s="1230"/>
      <c r="AX58" s="1230"/>
      <c r="AY58" s="1230"/>
      <c r="AZ58" s="1230"/>
      <c r="BA58" s="1230"/>
      <c r="BB58" s="1229"/>
      <c r="BC58" s="1229"/>
      <c r="BD58" s="1229"/>
      <c r="BE58" s="1229"/>
      <c r="BF58" s="1229"/>
      <c r="BG58" s="1229"/>
      <c r="BH58" s="1229"/>
      <c r="BI58" s="1229"/>
      <c r="BJ58" s="1229"/>
      <c r="BK58" s="1229"/>
      <c r="BL58" s="1229"/>
      <c r="BM58" s="1229"/>
      <c r="BN58" s="1229"/>
      <c r="BO58" s="1229"/>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607</v>
      </c>
    </row>
    <row r="64" spans="1:109" ht="13.2" x14ac:dyDescent="0.2">
      <c r="B64" s="256"/>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2" t="s">
        <v>608</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602</v>
      </c>
    </row>
    <row r="72" spans="2:107" ht="13.2" x14ac:dyDescent="0.2">
      <c r="B72" s="256"/>
      <c r="G72" s="1224"/>
      <c r="H72" s="1224"/>
      <c r="I72" s="1224"/>
      <c r="J72" s="1224"/>
      <c r="K72" s="357"/>
      <c r="L72" s="357"/>
      <c r="M72" s="358"/>
      <c r="N72" s="358"/>
      <c r="AN72" s="1242"/>
      <c r="AO72" s="1243"/>
      <c r="AP72" s="1243"/>
      <c r="AQ72" s="1243"/>
      <c r="AR72" s="1243"/>
      <c r="AS72" s="1243"/>
      <c r="AT72" s="1243"/>
      <c r="AU72" s="1243"/>
      <c r="AV72" s="1243"/>
      <c r="AW72" s="1243"/>
      <c r="AX72" s="1243"/>
      <c r="AY72" s="1243"/>
      <c r="AZ72" s="1243"/>
      <c r="BA72" s="1243"/>
      <c r="BB72" s="1243"/>
      <c r="BC72" s="1243"/>
      <c r="BD72" s="1243"/>
      <c r="BE72" s="1243"/>
      <c r="BF72" s="1243"/>
      <c r="BG72" s="1243"/>
      <c r="BH72" s="1243"/>
      <c r="BI72" s="1243"/>
      <c r="BJ72" s="1243"/>
      <c r="BK72" s="1243"/>
      <c r="BL72" s="1243"/>
      <c r="BM72" s="1243"/>
      <c r="BN72" s="1243"/>
      <c r="BO72" s="1244"/>
      <c r="BP72" s="1230" t="s">
        <v>550</v>
      </c>
      <c r="BQ72" s="1230"/>
      <c r="BR72" s="1230"/>
      <c r="BS72" s="1230"/>
      <c r="BT72" s="1230"/>
      <c r="BU72" s="1230"/>
      <c r="BV72" s="1230"/>
      <c r="BW72" s="1230"/>
      <c r="BX72" s="1230" t="s">
        <v>551</v>
      </c>
      <c r="BY72" s="1230"/>
      <c r="BZ72" s="1230"/>
      <c r="CA72" s="1230"/>
      <c r="CB72" s="1230"/>
      <c r="CC72" s="1230"/>
      <c r="CD72" s="1230"/>
      <c r="CE72" s="1230"/>
      <c r="CF72" s="1230" t="s">
        <v>552</v>
      </c>
      <c r="CG72" s="1230"/>
      <c r="CH72" s="1230"/>
      <c r="CI72" s="1230"/>
      <c r="CJ72" s="1230"/>
      <c r="CK72" s="1230"/>
      <c r="CL72" s="1230"/>
      <c r="CM72" s="1230"/>
      <c r="CN72" s="1230" t="s">
        <v>553</v>
      </c>
      <c r="CO72" s="1230"/>
      <c r="CP72" s="1230"/>
      <c r="CQ72" s="1230"/>
      <c r="CR72" s="1230"/>
      <c r="CS72" s="1230"/>
      <c r="CT72" s="1230"/>
      <c r="CU72" s="1230"/>
      <c r="CV72" s="1230" t="s">
        <v>554</v>
      </c>
      <c r="CW72" s="1230"/>
      <c r="CX72" s="1230"/>
      <c r="CY72" s="1230"/>
      <c r="CZ72" s="1230"/>
      <c r="DA72" s="1230"/>
      <c r="DB72" s="1230"/>
      <c r="DC72" s="1230"/>
    </row>
    <row r="73" spans="2:107" ht="13.2" x14ac:dyDescent="0.2">
      <c r="B73" s="256"/>
      <c r="G73" s="1241"/>
      <c r="H73" s="1241"/>
      <c r="I73" s="1241"/>
      <c r="J73" s="1241"/>
      <c r="K73" s="1225"/>
      <c r="L73" s="1225"/>
      <c r="M73" s="1225"/>
      <c r="N73" s="1225"/>
      <c r="AM73" s="356"/>
      <c r="AN73" s="1229" t="s">
        <v>603</v>
      </c>
      <c r="AO73" s="1229"/>
      <c r="AP73" s="1229"/>
      <c r="AQ73" s="1229"/>
      <c r="AR73" s="1229"/>
      <c r="AS73" s="1229"/>
      <c r="AT73" s="1229"/>
      <c r="AU73" s="1229"/>
      <c r="AV73" s="1229"/>
      <c r="AW73" s="1229"/>
      <c r="AX73" s="1229"/>
      <c r="AY73" s="1229"/>
      <c r="AZ73" s="1229"/>
      <c r="BA73" s="1229"/>
      <c r="BB73" s="1229" t="s">
        <v>604</v>
      </c>
      <c r="BC73" s="1229"/>
      <c r="BD73" s="1229"/>
      <c r="BE73" s="1229"/>
      <c r="BF73" s="1229"/>
      <c r="BG73" s="1229"/>
      <c r="BH73" s="1229"/>
      <c r="BI73" s="1229"/>
      <c r="BJ73" s="1229"/>
      <c r="BK73" s="1229"/>
      <c r="BL73" s="1229"/>
      <c r="BM73" s="1229"/>
      <c r="BN73" s="1229"/>
      <c r="BO73" s="1229"/>
      <c r="BP73" s="1226"/>
      <c r="BQ73" s="1226"/>
      <c r="BR73" s="1226"/>
      <c r="BS73" s="1226"/>
      <c r="BT73" s="1226"/>
      <c r="BU73" s="1226"/>
      <c r="BV73" s="1226"/>
      <c r="BW73" s="1226"/>
      <c r="BX73" s="1226"/>
      <c r="BY73" s="1226"/>
      <c r="BZ73" s="1226"/>
      <c r="CA73" s="1226"/>
      <c r="CB73" s="1226"/>
      <c r="CC73" s="1226"/>
      <c r="CD73" s="1226"/>
      <c r="CE73" s="1226"/>
      <c r="CF73" s="1226"/>
      <c r="CG73" s="1226"/>
      <c r="CH73" s="1226"/>
      <c r="CI73" s="1226"/>
      <c r="CJ73" s="1226"/>
      <c r="CK73" s="1226"/>
      <c r="CL73" s="1226"/>
      <c r="CM73" s="1226"/>
      <c r="CN73" s="1226"/>
      <c r="CO73" s="1226"/>
      <c r="CP73" s="1226"/>
      <c r="CQ73" s="1226"/>
      <c r="CR73" s="1226"/>
      <c r="CS73" s="1226"/>
      <c r="CT73" s="1226"/>
      <c r="CU73" s="1226"/>
      <c r="CV73" s="1226"/>
      <c r="CW73" s="1226"/>
      <c r="CX73" s="1226"/>
      <c r="CY73" s="1226"/>
      <c r="CZ73" s="1226"/>
      <c r="DA73" s="1226"/>
      <c r="DB73" s="1226"/>
      <c r="DC73" s="1226"/>
    </row>
    <row r="74" spans="2:107" ht="13.2" x14ac:dyDescent="0.2">
      <c r="B74" s="256"/>
      <c r="G74" s="1241"/>
      <c r="H74" s="1241"/>
      <c r="I74" s="1241"/>
      <c r="J74" s="1241"/>
      <c r="K74" s="1225"/>
      <c r="L74" s="1225"/>
      <c r="M74" s="1225"/>
      <c r="N74" s="1225"/>
      <c r="AM74" s="356"/>
      <c r="AN74" s="1229"/>
      <c r="AO74" s="1229"/>
      <c r="AP74" s="1229"/>
      <c r="AQ74" s="1229"/>
      <c r="AR74" s="1229"/>
      <c r="AS74" s="1229"/>
      <c r="AT74" s="1229"/>
      <c r="AU74" s="1229"/>
      <c r="AV74" s="1229"/>
      <c r="AW74" s="1229"/>
      <c r="AX74" s="1229"/>
      <c r="AY74" s="1229"/>
      <c r="AZ74" s="1229"/>
      <c r="BA74" s="1229"/>
      <c r="BB74" s="1229"/>
      <c r="BC74" s="1229"/>
      <c r="BD74" s="1229"/>
      <c r="BE74" s="1229"/>
      <c r="BF74" s="1229"/>
      <c r="BG74" s="1229"/>
      <c r="BH74" s="1229"/>
      <c r="BI74" s="1229"/>
      <c r="BJ74" s="1229"/>
      <c r="BK74" s="1229"/>
      <c r="BL74" s="1229"/>
      <c r="BM74" s="1229"/>
      <c r="BN74" s="1229"/>
      <c r="BO74" s="1229"/>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256"/>
      <c r="G75" s="1241"/>
      <c r="H75" s="1241"/>
      <c r="I75" s="1224"/>
      <c r="J75" s="1224"/>
      <c r="K75" s="1231"/>
      <c r="L75" s="1231"/>
      <c r="M75" s="1231"/>
      <c r="N75" s="1231"/>
      <c r="AM75" s="356"/>
      <c r="AN75" s="1229"/>
      <c r="AO75" s="1229"/>
      <c r="AP75" s="1229"/>
      <c r="AQ75" s="1229"/>
      <c r="AR75" s="1229"/>
      <c r="AS75" s="1229"/>
      <c r="AT75" s="1229"/>
      <c r="AU75" s="1229"/>
      <c r="AV75" s="1229"/>
      <c r="AW75" s="1229"/>
      <c r="AX75" s="1229"/>
      <c r="AY75" s="1229"/>
      <c r="AZ75" s="1229"/>
      <c r="BA75" s="1229"/>
      <c r="BB75" s="1229" t="s">
        <v>609</v>
      </c>
      <c r="BC75" s="1229"/>
      <c r="BD75" s="1229"/>
      <c r="BE75" s="1229"/>
      <c r="BF75" s="1229"/>
      <c r="BG75" s="1229"/>
      <c r="BH75" s="1229"/>
      <c r="BI75" s="1229"/>
      <c r="BJ75" s="1229"/>
      <c r="BK75" s="1229"/>
      <c r="BL75" s="1229"/>
      <c r="BM75" s="1229"/>
      <c r="BN75" s="1229"/>
      <c r="BO75" s="1229"/>
      <c r="BP75" s="1226">
        <v>-0.6</v>
      </c>
      <c r="BQ75" s="1226"/>
      <c r="BR75" s="1226"/>
      <c r="BS75" s="1226"/>
      <c r="BT75" s="1226"/>
      <c r="BU75" s="1226"/>
      <c r="BV75" s="1226"/>
      <c r="BW75" s="1226"/>
      <c r="BX75" s="1226">
        <v>-0.3</v>
      </c>
      <c r="BY75" s="1226"/>
      <c r="BZ75" s="1226"/>
      <c r="CA75" s="1226"/>
      <c r="CB75" s="1226"/>
      <c r="CC75" s="1226"/>
      <c r="CD75" s="1226"/>
      <c r="CE75" s="1226"/>
      <c r="CF75" s="1226">
        <v>0</v>
      </c>
      <c r="CG75" s="1226"/>
      <c r="CH75" s="1226"/>
      <c r="CI75" s="1226"/>
      <c r="CJ75" s="1226"/>
      <c r="CK75" s="1226"/>
      <c r="CL75" s="1226"/>
      <c r="CM75" s="1226"/>
      <c r="CN75" s="1226">
        <v>0.5</v>
      </c>
      <c r="CO75" s="1226"/>
      <c r="CP75" s="1226"/>
      <c r="CQ75" s="1226"/>
      <c r="CR75" s="1226"/>
      <c r="CS75" s="1226"/>
      <c r="CT75" s="1226"/>
      <c r="CU75" s="1226"/>
      <c r="CV75" s="1226">
        <v>0.9</v>
      </c>
      <c r="CW75" s="1226"/>
      <c r="CX75" s="1226"/>
      <c r="CY75" s="1226"/>
      <c r="CZ75" s="1226"/>
      <c r="DA75" s="1226"/>
      <c r="DB75" s="1226"/>
      <c r="DC75" s="1226"/>
    </row>
    <row r="76" spans="2:107" ht="13.2" x14ac:dyDescent="0.2">
      <c r="B76" s="256"/>
      <c r="G76" s="1241"/>
      <c r="H76" s="1241"/>
      <c r="I76" s="1224"/>
      <c r="J76" s="1224"/>
      <c r="K76" s="1231"/>
      <c r="L76" s="1231"/>
      <c r="M76" s="1231"/>
      <c r="N76" s="1231"/>
      <c r="AM76" s="356"/>
      <c r="AN76" s="1229"/>
      <c r="AO76" s="1229"/>
      <c r="AP76" s="1229"/>
      <c r="AQ76" s="1229"/>
      <c r="AR76" s="1229"/>
      <c r="AS76" s="1229"/>
      <c r="AT76" s="1229"/>
      <c r="AU76" s="1229"/>
      <c r="AV76" s="1229"/>
      <c r="AW76" s="1229"/>
      <c r="AX76" s="1229"/>
      <c r="AY76" s="1229"/>
      <c r="AZ76" s="1229"/>
      <c r="BA76" s="1229"/>
      <c r="BB76" s="1229"/>
      <c r="BC76" s="1229"/>
      <c r="BD76" s="1229"/>
      <c r="BE76" s="1229"/>
      <c r="BF76" s="1229"/>
      <c r="BG76" s="1229"/>
      <c r="BH76" s="1229"/>
      <c r="BI76" s="1229"/>
      <c r="BJ76" s="1229"/>
      <c r="BK76" s="1229"/>
      <c r="BL76" s="1229"/>
      <c r="BM76" s="1229"/>
      <c r="BN76" s="1229"/>
      <c r="BO76" s="1229"/>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256"/>
      <c r="G77" s="1224"/>
      <c r="H77" s="1224"/>
      <c r="I77" s="1224"/>
      <c r="J77" s="1224"/>
      <c r="K77" s="1225"/>
      <c r="L77" s="1225"/>
      <c r="M77" s="1225"/>
      <c r="N77" s="1225"/>
      <c r="AN77" s="1230" t="s">
        <v>606</v>
      </c>
      <c r="AO77" s="1230"/>
      <c r="AP77" s="1230"/>
      <c r="AQ77" s="1230"/>
      <c r="AR77" s="1230"/>
      <c r="AS77" s="1230"/>
      <c r="AT77" s="1230"/>
      <c r="AU77" s="1230"/>
      <c r="AV77" s="1230"/>
      <c r="AW77" s="1230"/>
      <c r="AX77" s="1230"/>
      <c r="AY77" s="1230"/>
      <c r="AZ77" s="1230"/>
      <c r="BA77" s="1230"/>
      <c r="BB77" s="1229" t="s">
        <v>604</v>
      </c>
      <c r="BC77" s="1229"/>
      <c r="BD77" s="1229"/>
      <c r="BE77" s="1229"/>
      <c r="BF77" s="1229"/>
      <c r="BG77" s="1229"/>
      <c r="BH77" s="1229"/>
      <c r="BI77" s="1229"/>
      <c r="BJ77" s="1229"/>
      <c r="BK77" s="1229"/>
      <c r="BL77" s="1229"/>
      <c r="BM77" s="1229"/>
      <c r="BN77" s="1229"/>
      <c r="BO77" s="1229"/>
      <c r="BP77" s="1226">
        <v>17.399999999999999</v>
      </c>
      <c r="BQ77" s="1226"/>
      <c r="BR77" s="1226"/>
      <c r="BS77" s="1226"/>
      <c r="BT77" s="1226"/>
      <c r="BU77" s="1226"/>
      <c r="BV77" s="1226"/>
      <c r="BW77" s="1226"/>
      <c r="BX77" s="1226">
        <v>12.1</v>
      </c>
      <c r="BY77" s="1226"/>
      <c r="BZ77" s="1226"/>
      <c r="CA77" s="1226"/>
      <c r="CB77" s="1226"/>
      <c r="CC77" s="1226"/>
      <c r="CD77" s="1226"/>
      <c r="CE77" s="1226"/>
      <c r="CF77" s="1226">
        <v>11.2</v>
      </c>
      <c r="CG77" s="1226"/>
      <c r="CH77" s="1226"/>
      <c r="CI77" s="1226"/>
      <c r="CJ77" s="1226"/>
      <c r="CK77" s="1226"/>
      <c r="CL77" s="1226"/>
      <c r="CM77" s="1226"/>
      <c r="CN77" s="1226">
        <v>7.1</v>
      </c>
      <c r="CO77" s="1226"/>
      <c r="CP77" s="1226"/>
      <c r="CQ77" s="1226"/>
      <c r="CR77" s="1226"/>
      <c r="CS77" s="1226"/>
      <c r="CT77" s="1226"/>
      <c r="CU77" s="1226"/>
      <c r="CV77" s="1226">
        <v>5</v>
      </c>
      <c r="CW77" s="1226"/>
      <c r="CX77" s="1226"/>
      <c r="CY77" s="1226"/>
      <c r="CZ77" s="1226"/>
      <c r="DA77" s="1226"/>
      <c r="DB77" s="1226"/>
      <c r="DC77" s="1226"/>
    </row>
    <row r="78" spans="2:107" ht="13.2" x14ac:dyDescent="0.2">
      <c r="B78" s="256"/>
      <c r="G78" s="1224"/>
      <c r="H78" s="1224"/>
      <c r="I78" s="1224"/>
      <c r="J78" s="1224"/>
      <c r="K78" s="1225"/>
      <c r="L78" s="1225"/>
      <c r="M78" s="1225"/>
      <c r="N78" s="1225"/>
      <c r="AN78" s="1230"/>
      <c r="AO78" s="1230"/>
      <c r="AP78" s="1230"/>
      <c r="AQ78" s="1230"/>
      <c r="AR78" s="1230"/>
      <c r="AS78" s="1230"/>
      <c r="AT78" s="1230"/>
      <c r="AU78" s="1230"/>
      <c r="AV78" s="1230"/>
      <c r="AW78" s="1230"/>
      <c r="AX78" s="1230"/>
      <c r="AY78" s="1230"/>
      <c r="AZ78" s="1230"/>
      <c r="BA78" s="1230"/>
      <c r="BB78" s="1229"/>
      <c r="BC78" s="1229"/>
      <c r="BD78" s="1229"/>
      <c r="BE78" s="1229"/>
      <c r="BF78" s="1229"/>
      <c r="BG78" s="1229"/>
      <c r="BH78" s="1229"/>
      <c r="BI78" s="1229"/>
      <c r="BJ78" s="1229"/>
      <c r="BK78" s="1229"/>
      <c r="BL78" s="1229"/>
      <c r="BM78" s="1229"/>
      <c r="BN78" s="1229"/>
      <c r="BO78" s="1229"/>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256"/>
      <c r="G79" s="1224"/>
      <c r="H79" s="1224"/>
      <c r="I79" s="1227"/>
      <c r="J79" s="1227"/>
      <c r="K79" s="1228"/>
      <c r="L79" s="1228"/>
      <c r="M79" s="1228"/>
      <c r="N79" s="1228"/>
      <c r="AN79" s="1230"/>
      <c r="AO79" s="1230"/>
      <c r="AP79" s="1230"/>
      <c r="AQ79" s="1230"/>
      <c r="AR79" s="1230"/>
      <c r="AS79" s="1230"/>
      <c r="AT79" s="1230"/>
      <c r="AU79" s="1230"/>
      <c r="AV79" s="1230"/>
      <c r="AW79" s="1230"/>
      <c r="AX79" s="1230"/>
      <c r="AY79" s="1230"/>
      <c r="AZ79" s="1230"/>
      <c r="BA79" s="1230"/>
      <c r="BB79" s="1229" t="s">
        <v>609</v>
      </c>
      <c r="BC79" s="1229"/>
      <c r="BD79" s="1229"/>
      <c r="BE79" s="1229"/>
      <c r="BF79" s="1229"/>
      <c r="BG79" s="1229"/>
      <c r="BH79" s="1229"/>
      <c r="BI79" s="1229"/>
      <c r="BJ79" s="1229"/>
      <c r="BK79" s="1229"/>
      <c r="BL79" s="1229"/>
      <c r="BM79" s="1229"/>
      <c r="BN79" s="1229"/>
      <c r="BO79" s="1229"/>
      <c r="BP79" s="1226">
        <v>3.6</v>
      </c>
      <c r="BQ79" s="1226"/>
      <c r="BR79" s="1226"/>
      <c r="BS79" s="1226"/>
      <c r="BT79" s="1226"/>
      <c r="BU79" s="1226"/>
      <c r="BV79" s="1226"/>
      <c r="BW79" s="1226"/>
      <c r="BX79" s="1226">
        <v>3.5</v>
      </c>
      <c r="BY79" s="1226"/>
      <c r="BZ79" s="1226"/>
      <c r="CA79" s="1226"/>
      <c r="CB79" s="1226"/>
      <c r="CC79" s="1226"/>
      <c r="CD79" s="1226"/>
      <c r="CE79" s="1226"/>
      <c r="CF79" s="1226">
        <v>3.5</v>
      </c>
      <c r="CG79" s="1226"/>
      <c r="CH79" s="1226"/>
      <c r="CI79" s="1226"/>
      <c r="CJ79" s="1226"/>
      <c r="CK79" s="1226"/>
      <c r="CL79" s="1226"/>
      <c r="CM79" s="1226"/>
      <c r="CN79" s="1226">
        <v>3.4</v>
      </c>
      <c r="CO79" s="1226"/>
      <c r="CP79" s="1226"/>
      <c r="CQ79" s="1226"/>
      <c r="CR79" s="1226"/>
      <c r="CS79" s="1226"/>
      <c r="CT79" s="1226"/>
      <c r="CU79" s="1226"/>
      <c r="CV79" s="1226">
        <v>3.6</v>
      </c>
      <c r="CW79" s="1226"/>
      <c r="CX79" s="1226"/>
      <c r="CY79" s="1226"/>
      <c r="CZ79" s="1226"/>
      <c r="DA79" s="1226"/>
      <c r="DB79" s="1226"/>
      <c r="DC79" s="1226"/>
    </row>
    <row r="80" spans="2:107" ht="13.2" x14ac:dyDescent="0.2">
      <c r="B80" s="256"/>
      <c r="G80" s="1224"/>
      <c r="H80" s="1224"/>
      <c r="I80" s="1227"/>
      <c r="J80" s="1227"/>
      <c r="K80" s="1228"/>
      <c r="L80" s="1228"/>
      <c r="M80" s="1228"/>
      <c r="N80" s="1228"/>
      <c r="AN80" s="1230"/>
      <c r="AO80" s="1230"/>
      <c r="AP80" s="1230"/>
      <c r="AQ80" s="1230"/>
      <c r="AR80" s="1230"/>
      <c r="AS80" s="1230"/>
      <c r="AT80" s="1230"/>
      <c r="AU80" s="1230"/>
      <c r="AV80" s="1230"/>
      <c r="AW80" s="1230"/>
      <c r="AX80" s="1230"/>
      <c r="AY80" s="1230"/>
      <c r="AZ80" s="1230"/>
      <c r="BA80" s="1230"/>
      <c r="BB80" s="1229"/>
      <c r="BC80" s="1229"/>
      <c r="BD80" s="1229"/>
      <c r="BE80" s="1229"/>
      <c r="BF80" s="1229"/>
      <c r="BG80" s="1229"/>
      <c r="BH80" s="1229"/>
      <c r="BI80" s="1229"/>
      <c r="BJ80" s="1229"/>
      <c r="BK80" s="1229"/>
      <c r="BL80" s="1229"/>
      <c r="BM80" s="1229"/>
      <c r="BN80" s="1229"/>
      <c r="BO80" s="1229"/>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8SWrPgAFeQmhUvEH3QF+8tAAfAXxGoVchWvpSk+eHdksdPew055cg48xMzhIolDhZuQkvs8fWLZstlV+ulHlXg==" saltValue="SCMWjK7u0rPLP6z5hsYww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V8BeRKOE7s7LVgfOX5p4BeIqL9oczYG3N40Xq0YsDd81R1RVJGy0yr1oRaN5OufLCAYeUird+jGtnoRVPROg2w==" saltValue="zdSpZ/L9UKLG6YLmlkJQ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klBFFiTdYLXatrFCC6A5iP2O4Wud6Fqisz47Ld9ny+Hnb7y7zAHdHjVe6AucT+CHdIYfnfH0V6DLvVnL7jF9jw==" saltValue="MP3MKeYsnRShb0mb1pqv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547</v>
      </c>
      <c r="G2" s="146"/>
      <c r="H2" s="147"/>
    </row>
    <row r="3" spans="1:8" x14ac:dyDescent="0.2">
      <c r="A3" s="143" t="s">
        <v>540</v>
      </c>
      <c r="B3" s="148"/>
      <c r="C3" s="149"/>
      <c r="D3" s="150">
        <v>29223</v>
      </c>
      <c r="E3" s="151"/>
      <c r="F3" s="152">
        <v>41080</v>
      </c>
      <c r="G3" s="153"/>
      <c r="H3" s="154"/>
    </row>
    <row r="4" spans="1:8" x14ac:dyDescent="0.2">
      <c r="A4" s="155"/>
      <c r="B4" s="156"/>
      <c r="C4" s="157"/>
      <c r="D4" s="158">
        <v>16753</v>
      </c>
      <c r="E4" s="159"/>
      <c r="F4" s="160">
        <v>27265</v>
      </c>
      <c r="G4" s="161"/>
      <c r="H4" s="162"/>
    </row>
    <row r="5" spans="1:8" x14ac:dyDescent="0.2">
      <c r="A5" s="143" t="s">
        <v>542</v>
      </c>
      <c r="B5" s="148"/>
      <c r="C5" s="149"/>
      <c r="D5" s="150">
        <v>35602</v>
      </c>
      <c r="E5" s="151"/>
      <c r="F5" s="152">
        <v>33173</v>
      </c>
      <c r="G5" s="153"/>
      <c r="H5" s="154"/>
    </row>
    <row r="6" spans="1:8" x14ac:dyDescent="0.2">
      <c r="A6" s="155"/>
      <c r="B6" s="156"/>
      <c r="C6" s="157"/>
      <c r="D6" s="158">
        <v>22142</v>
      </c>
      <c r="E6" s="159"/>
      <c r="F6" s="160">
        <v>20353</v>
      </c>
      <c r="G6" s="161"/>
      <c r="H6" s="162"/>
    </row>
    <row r="7" spans="1:8" x14ac:dyDescent="0.2">
      <c r="A7" s="143" t="s">
        <v>543</v>
      </c>
      <c r="B7" s="148"/>
      <c r="C7" s="149"/>
      <c r="D7" s="150">
        <v>37623</v>
      </c>
      <c r="E7" s="151"/>
      <c r="F7" s="152">
        <v>37644</v>
      </c>
      <c r="G7" s="153"/>
      <c r="H7" s="154"/>
    </row>
    <row r="8" spans="1:8" x14ac:dyDescent="0.2">
      <c r="A8" s="155"/>
      <c r="B8" s="156"/>
      <c r="C8" s="157"/>
      <c r="D8" s="158">
        <v>26858</v>
      </c>
      <c r="E8" s="159"/>
      <c r="F8" s="160">
        <v>24939</v>
      </c>
      <c r="G8" s="161"/>
      <c r="H8" s="162"/>
    </row>
    <row r="9" spans="1:8" x14ac:dyDescent="0.2">
      <c r="A9" s="143" t="s">
        <v>544</v>
      </c>
      <c r="B9" s="148"/>
      <c r="C9" s="149"/>
      <c r="D9" s="150">
        <v>55421</v>
      </c>
      <c r="E9" s="151"/>
      <c r="F9" s="152">
        <v>39221</v>
      </c>
      <c r="G9" s="153"/>
      <c r="H9" s="154"/>
    </row>
    <row r="10" spans="1:8" x14ac:dyDescent="0.2">
      <c r="A10" s="155"/>
      <c r="B10" s="156"/>
      <c r="C10" s="157"/>
      <c r="D10" s="158">
        <v>28961</v>
      </c>
      <c r="E10" s="159"/>
      <c r="F10" s="160">
        <v>24821</v>
      </c>
      <c r="G10" s="161"/>
      <c r="H10" s="162"/>
    </row>
    <row r="11" spans="1:8" x14ac:dyDescent="0.2">
      <c r="A11" s="143" t="s">
        <v>545</v>
      </c>
      <c r="B11" s="148"/>
      <c r="C11" s="149"/>
      <c r="D11" s="150">
        <v>72839</v>
      </c>
      <c r="E11" s="151"/>
      <c r="F11" s="152">
        <v>38566</v>
      </c>
      <c r="G11" s="153"/>
      <c r="H11" s="154"/>
    </row>
    <row r="12" spans="1:8" x14ac:dyDescent="0.2">
      <c r="A12" s="155"/>
      <c r="B12" s="156"/>
      <c r="C12" s="163"/>
      <c r="D12" s="158">
        <v>37743</v>
      </c>
      <c r="E12" s="159"/>
      <c r="F12" s="160">
        <v>24059</v>
      </c>
      <c r="G12" s="161"/>
      <c r="H12" s="162"/>
    </row>
    <row r="13" spans="1:8" x14ac:dyDescent="0.2">
      <c r="A13" s="143"/>
      <c r="B13" s="148"/>
      <c r="C13" s="149"/>
      <c r="D13" s="150">
        <v>46142</v>
      </c>
      <c r="E13" s="151"/>
      <c r="F13" s="152">
        <v>37937</v>
      </c>
      <c r="G13" s="164"/>
      <c r="H13" s="154"/>
    </row>
    <row r="14" spans="1:8" x14ac:dyDescent="0.2">
      <c r="A14" s="155"/>
      <c r="B14" s="156"/>
      <c r="C14" s="157"/>
      <c r="D14" s="158">
        <v>26491</v>
      </c>
      <c r="E14" s="159"/>
      <c r="F14" s="160">
        <v>24287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5.86</v>
      </c>
      <c r="C19" s="165">
        <f>ROUND(VALUE(SUBSTITUTE(実質収支比率等に係る経年分析!G$48,"▲","-")),2)</f>
        <v>3.02</v>
      </c>
      <c r="D19" s="165">
        <f>ROUND(VALUE(SUBSTITUTE(実質収支比率等に係る経年分析!H$48,"▲","-")),2)</f>
        <v>5.69</v>
      </c>
      <c r="E19" s="165">
        <f>ROUND(VALUE(SUBSTITUTE(実質収支比率等に係る経年分析!I$48,"▲","-")),2)</f>
        <v>5.14</v>
      </c>
      <c r="F19" s="165">
        <f>ROUND(VALUE(SUBSTITUTE(実質収支比率等に係る経年分析!J$48,"▲","-")),2)</f>
        <v>9.74</v>
      </c>
    </row>
    <row r="20" spans="1:11" x14ac:dyDescent="0.2">
      <c r="A20" s="165" t="s">
        <v>54</v>
      </c>
      <c r="B20" s="165">
        <f>ROUND(VALUE(SUBSTITUTE(実質収支比率等に係る経年分析!F$47,"▲","-")),2)</f>
        <v>12.34</v>
      </c>
      <c r="C20" s="165">
        <f>ROUND(VALUE(SUBSTITUTE(実質収支比率等に係る経年分析!G$47,"▲","-")),2)</f>
        <v>11.99</v>
      </c>
      <c r="D20" s="165">
        <f>ROUND(VALUE(SUBSTITUTE(実質収支比率等に係る経年分析!H$47,"▲","-")),2)</f>
        <v>9.9600000000000009</v>
      </c>
      <c r="E20" s="165">
        <f>ROUND(VALUE(SUBSTITUTE(実質収支比率等に係る経年分析!I$47,"▲","-")),2)</f>
        <v>11.17</v>
      </c>
      <c r="F20" s="165">
        <f>ROUND(VALUE(SUBSTITUTE(実質収支比率等に係る経年分析!J$47,"▲","-")),2)</f>
        <v>11.11</v>
      </c>
    </row>
    <row r="21" spans="1:11" x14ac:dyDescent="0.2">
      <c r="A21" s="165" t="s">
        <v>55</v>
      </c>
      <c r="B21" s="165">
        <f>IF(ISNUMBER(VALUE(SUBSTITUTE(実質収支比率等に係る経年分析!F$49,"▲","-"))),ROUND(VALUE(SUBSTITUTE(実質収支比率等に係る経年分析!F$49,"▲","-")),2),NA())</f>
        <v>3.08</v>
      </c>
      <c r="C21" s="165">
        <f>IF(ISNUMBER(VALUE(SUBSTITUTE(実質収支比率等に係る経年分析!G$49,"▲","-"))),ROUND(VALUE(SUBSTITUTE(実質収支比率等に係る経年分析!G$49,"▲","-")),2),NA())</f>
        <v>-3.01</v>
      </c>
      <c r="D21" s="165">
        <f>IF(ISNUMBER(VALUE(SUBSTITUTE(実質収支比率等に係る経年分析!H$49,"▲","-"))),ROUND(VALUE(SUBSTITUTE(実質収支比率等に係る経年分析!H$49,"▲","-")),2),NA())</f>
        <v>0.56999999999999995</v>
      </c>
      <c r="E21" s="165">
        <f>IF(ISNUMBER(VALUE(SUBSTITUTE(実質収支比率等に係る経年分析!I$49,"▲","-"))),ROUND(VALUE(SUBSTITUTE(実質収支比率等に係る経年分析!I$49,"▲","-")),2),NA())</f>
        <v>1.1200000000000001</v>
      </c>
      <c r="F21" s="165">
        <f>IF(ISNUMBER(VALUE(SUBSTITUTE(実質収支比率等に係る経年分析!J$49,"▲","-"))),ROUND(VALUE(SUBSTITUTE(実質収支比率等に係る経年分析!J$49,"▲","-")),2),NA())</f>
        <v>5.0999999999999996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鶴川駅南土地区画整理事業会計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町田市後期高齢者医療事業会計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0.12</v>
      </c>
    </row>
    <row r="32" spans="1:11" x14ac:dyDescent="0.2">
      <c r="A32" s="166" t="str">
        <f>IF(連結実質赤字比率に係る赤字・黒字の構成分析!C$38="",NA(),連結実質赤字比率に係る赤字・黒字の構成分析!C$38)</f>
        <v>町田市国民健康保険事業会計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2.66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1.1000000000000001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1.26</v>
      </c>
    </row>
    <row r="33" spans="1:16" x14ac:dyDescent="0.2">
      <c r="A33" s="166" t="str">
        <f>IF(連結実質赤字比率に係る赤字・黒字の構成分析!C$37="",NA(),連結実質赤字比率に係る赤字・黒字の構成分析!C$37)</f>
        <v>町田市介護保険事業会計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1.63</v>
      </c>
    </row>
    <row r="34" spans="1:16" x14ac:dyDescent="0.2">
      <c r="A34" s="166" t="str">
        <f>IF(連結実質赤字比率に係る赤字・黒字の構成分析!C$36="",NA(),連結実質赤字比率に係る赤字・黒字の構成分析!C$36)</f>
        <v>町田市下水道事業会計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0.13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1.66</v>
      </c>
    </row>
    <row r="35" spans="1:16" x14ac:dyDescent="0.2">
      <c r="A35" s="166" t="str">
        <f>IF(連結実質赤字比率に係る赤字・黒字の構成分析!C$35="",NA(),連結実質赤字比率に係る赤字・黒字の構成分析!C$35)</f>
        <v>町田市病院事業会計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2.63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2.44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5.28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5.86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3.02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5.68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5.13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9.73</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8507</v>
      </c>
      <c r="E42" s="167"/>
      <c r="F42" s="167"/>
      <c r="G42" s="167">
        <f>'実質公債費比率（分子）の構造'!L$52</f>
        <v>8195</v>
      </c>
      <c r="H42" s="167"/>
      <c r="I42" s="167"/>
      <c r="J42" s="167">
        <f>'実質公債費比率（分子）の構造'!M$52</f>
        <v>8412</v>
      </c>
      <c r="K42" s="167"/>
      <c r="L42" s="167"/>
      <c r="M42" s="167">
        <f>'実質公債費比率（分子）の構造'!N$52</f>
        <v>7924</v>
      </c>
      <c r="N42" s="167"/>
      <c r="O42" s="167"/>
      <c r="P42" s="167">
        <f>'実質公債費比率（分子）の構造'!O$52</f>
        <v>7558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236</v>
      </c>
      <c r="C44" s="167"/>
      <c r="D44" s="167"/>
      <c r="E44" s="167">
        <f>'実質公債費比率（分子）の構造'!L$50</f>
        <v>239</v>
      </c>
      <c r="F44" s="167"/>
      <c r="G44" s="167"/>
      <c r="H44" s="167">
        <f>'実質公債費比率（分子）の構造'!M$50</f>
        <v>238</v>
      </c>
      <c r="I44" s="167"/>
      <c r="J44" s="167"/>
      <c r="K44" s="167">
        <f>'実質公債費比率（分子）の構造'!N$50</f>
        <v>244</v>
      </c>
      <c r="L44" s="167"/>
      <c r="M44" s="167"/>
      <c r="N44" s="167">
        <f>'実質公債費比率（分子）の構造'!O$50</f>
        <v>217</v>
      </c>
      <c r="O44" s="167"/>
      <c r="P44" s="167"/>
    </row>
    <row r="45" spans="1:16" x14ac:dyDescent="0.2">
      <c r="A45" s="167" t="s">
        <v>65</v>
      </c>
      <c r="B45" s="167">
        <f>'実質公債費比率（分子）の構造'!K$49</f>
        <v>171</v>
      </c>
      <c r="C45" s="167"/>
      <c r="D45" s="167"/>
      <c r="E45" s="167">
        <f>'実質公債費比率（分子）の構造'!L$49</f>
        <v>148</v>
      </c>
      <c r="F45" s="167"/>
      <c r="G45" s="167"/>
      <c r="H45" s="167">
        <f>'実質公債費比率（分子）の構造'!M$49</f>
        <v>115</v>
      </c>
      <c r="I45" s="167"/>
      <c r="J45" s="167"/>
      <c r="K45" s="167">
        <f>'実質公債費比率（分子）の構造'!N$49</f>
        <v>38</v>
      </c>
      <c r="L45" s="167"/>
      <c r="M45" s="167"/>
      <c r="N45" s="167">
        <f>'実質公債費比率（分子）の構造'!O$49</f>
        <v>2</v>
      </c>
      <c r="O45" s="167"/>
      <c r="P45" s="167"/>
    </row>
    <row r="46" spans="1:16" x14ac:dyDescent="0.2">
      <c r="A46" s="167" t="s">
        <v>66</v>
      </c>
      <c r="B46" s="167">
        <f>'実質公債費比率（分子）の構造'!K$48</f>
        <v>1602</v>
      </c>
      <c r="C46" s="167"/>
      <c r="D46" s="167"/>
      <c r="E46" s="167">
        <f>'実質公債費比率（分子）の構造'!L$48</f>
        <v>1171</v>
      </c>
      <c r="F46" s="167"/>
      <c r="G46" s="167"/>
      <c r="H46" s="167">
        <f>'実質公債費比率（分子）の構造'!M$48</f>
        <v>1283</v>
      </c>
      <c r="I46" s="167"/>
      <c r="J46" s="167"/>
      <c r="K46" s="167">
        <f>'実質公債費比率（分子）の構造'!N$48</f>
        <v>1133</v>
      </c>
      <c r="L46" s="167"/>
      <c r="M46" s="167"/>
      <c r="N46" s="167">
        <f>'実質公債費比率（分子）の構造'!O$48</f>
        <v>975</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6477</v>
      </c>
      <c r="C49" s="167"/>
      <c r="D49" s="167"/>
      <c r="E49" s="167">
        <f>'実質公債費比率（分子）の構造'!L$45</f>
        <v>6627</v>
      </c>
      <c r="F49" s="167"/>
      <c r="G49" s="167"/>
      <c r="H49" s="167">
        <f>'実質公債費比率（分子）の構造'!M$45</f>
        <v>6964</v>
      </c>
      <c r="I49" s="167"/>
      <c r="J49" s="167"/>
      <c r="K49" s="167">
        <f>'実質公債費比率（分子）の構造'!N$45</f>
        <v>7647</v>
      </c>
      <c r="L49" s="167"/>
      <c r="M49" s="167"/>
      <c r="N49" s="167">
        <f>'実質公債費比率（分子）の構造'!O$45</f>
        <v>7201</v>
      </c>
      <c r="O49" s="167"/>
      <c r="P49" s="167"/>
    </row>
    <row r="50" spans="1:16" x14ac:dyDescent="0.2">
      <c r="A50" s="167" t="s">
        <v>70</v>
      </c>
      <c r="B50" s="167" t="e">
        <f>NA()</f>
        <v>#N/A</v>
      </c>
      <c r="C50" s="167">
        <f>IF(ISNUMBER('実質公債費比率（分子）の構造'!K$53),'実質公債費比率（分子）の構造'!K$53,NA())</f>
        <v>-21</v>
      </c>
      <c r="D50" s="167" t="e">
        <f>NA()</f>
        <v>#N/A</v>
      </c>
      <c r="E50" s="167" t="e">
        <f>NA()</f>
        <v>#N/A</v>
      </c>
      <c r="F50" s="167">
        <f>IF(ISNUMBER('実質公債費比率（分子）の構造'!L$53),'実質公債費比率（分子）の構造'!L$53,NA())</f>
        <v>-10</v>
      </c>
      <c r="G50" s="167" t="e">
        <f>NA()</f>
        <v>#N/A</v>
      </c>
      <c r="H50" s="167" t="e">
        <f>NA()</f>
        <v>#N/A</v>
      </c>
      <c r="I50" s="167">
        <f>IF(ISNUMBER('実質公債費比率（分子）の構造'!M$53),'実質公債費比率（分子）の構造'!M$53,NA())</f>
        <v>188</v>
      </c>
      <c r="J50" s="167" t="e">
        <f>NA()</f>
        <v>#N/A</v>
      </c>
      <c r="K50" s="167" t="e">
        <f>NA()</f>
        <v>#N/A</v>
      </c>
      <c r="L50" s="167">
        <f>IF(ISNUMBER('実質公債費比率（分子）の構造'!N$53),'実質公債費比率（分子）の構造'!N$53,NA())</f>
        <v>1138</v>
      </c>
      <c r="M50" s="167" t="e">
        <f>NA()</f>
        <v>#N/A</v>
      </c>
      <c r="N50" s="167" t="e">
        <f>NA()</f>
        <v>#N/A</v>
      </c>
      <c r="O50" s="167">
        <f>IF(ISNUMBER('実質公債費比率（分子）の構造'!O$53),'実質公債費比率（分子）の構造'!O$53,NA())</f>
        <v>837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78194</v>
      </c>
      <c r="E56" s="166"/>
      <c r="F56" s="166"/>
      <c r="G56" s="166">
        <f>'将来負担比率（分子）の構造'!J$52</f>
        <v>77870</v>
      </c>
      <c r="H56" s="166"/>
      <c r="I56" s="166"/>
      <c r="J56" s="166">
        <f>'将来負担比率（分子）の構造'!K$52</f>
        <v>77351</v>
      </c>
      <c r="K56" s="166"/>
      <c r="L56" s="166"/>
      <c r="M56" s="166">
        <f>'将来負担比率（分子）の構造'!L$52</f>
        <v>78319</v>
      </c>
      <c r="N56" s="166"/>
      <c r="O56" s="166"/>
      <c r="P56" s="166">
        <f>'将来負担比率（分子）の構造'!M$52</f>
        <v>79673</v>
      </c>
    </row>
    <row r="57" spans="1:16" x14ac:dyDescent="0.2">
      <c r="A57" s="166" t="s">
        <v>42</v>
      </c>
      <c r="B57" s="166"/>
      <c r="C57" s="166"/>
      <c r="D57" s="166">
        <f>'将来負担比率（分子）の構造'!I$51</f>
        <v>20062</v>
      </c>
      <c r="E57" s="166"/>
      <c r="F57" s="166"/>
      <c r="G57" s="166">
        <f>'将来負担比率（分子）の構造'!J$51</f>
        <v>18094</v>
      </c>
      <c r="H57" s="166"/>
      <c r="I57" s="166"/>
      <c r="J57" s="166">
        <f>'将来負担比率（分子）の構造'!K$51</f>
        <v>19494</v>
      </c>
      <c r="K57" s="166"/>
      <c r="L57" s="166"/>
      <c r="M57" s="166">
        <f>'将来負担比率（分子）の構造'!L$51</f>
        <v>20066</v>
      </c>
      <c r="N57" s="166"/>
      <c r="O57" s="166"/>
      <c r="P57" s="166">
        <f>'将来負担比率（分子）の構造'!M$51</f>
        <v>29724</v>
      </c>
    </row>
    <row r="58" spans="1:16" x14ac:dyDescent="0.2">
      <c r="A58" s="166" t="s">
        <v>41</v>
      </c>
      <c r="B58" s="166"/>
      <c r="C58" s="166"/>
      <c r="D58" s="166">
        <f>'将来負担比率（分子）の構造'!I$50</f>
        <v>21386</v>
      </c>
      <c r="E58" s="166"/>
      <c r="F58" s="166"/>
      <c r="G58" s="166">
        <f>'将来負担比率（分子）の構造'!J$50</f>
        <v>24612</v>
      </c>
      <c r="H58" s="166"/>
      <c r="I58" s="166"/>
      <c r="J58" s="166">
        <f>'将来負担比率（分子）の構造'!K$50</f>
        <v>22135</v>
      </c>
      <c r="K58" s="166"/>
      <c r="L58" s="166"/>
      <c r="M58" s="166">
        <f>'将来負担比率（分子）の構造'!L$50</f>
        <v>24788</v>
      </c>
      <c r="N58" s="166"/>
      <c r="O58" s="166"/>
      <c r="P58" s="166">
        <f>'将来負担比率（分子）の構造'!M$50</f>
        <v>26477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13944</v>
      </c>
      <c r="C62" s="166"/>
      <c r="D62" s="166"/>
      <c r="E62" s="166">
        <f>'将来負担比率（分子）の構造'!J$45</f>
        <v>13886</v>
      </c>
      <c r="F62" s="166"/>
      <c r="G62" s="166"/>
      <c r="H62" s="166">
        <f>'将来負担比率（分子）の構造'!K$45</f>
        <v>13890</v>
      </c>
      <c r="I62" s="166"/>
      <c r="J62" s="166"/>
      <c r="K62" s="166">
        <f>'将来負担比率（分子）の構造'!L$45</f>
        <v>14230</v>
      </c>
      <c r="L62" s="166"/>
      <c r="M62" s="166"/>
      <c r="N62" s="166">
        <f>'将来負担比率（分子）の構造'!M$45</f>
        <v>14278</v>
      </c>
      <c r="O62" s="166"/>
      <c r="P62" s="166"/>
    </row>
    <row r="63" spans="1:16" x14ac:dyDescent="0.2">
      <c r="A63" s="166" t="s">
        <v>34</v>
      </c>
      <c r="B63" s="166">
        <f>'将来負担比率（分子）の構造'!I$44</f>
        <v>361</v>
      </c>
      <c r="C63" s="166"/>
      <c r="D63" s="166"/>
      <c r="E63" s="166">
        <f>'将来負担比率（分子）の構造'!J$44</f>
        <v>202</v>
      </c>
      <c r="F63" s="166"/>
      <c r="G63" s="166"/>
      <c r="H63" s="166">
        <f>'将来負担比率（分子）の構造'!K$44</f>
        <v>74</v>
      </c>
      <c r="I63" s="166"/>
      <c r="J63" s="166"/>
      <c r="K63" s="166">
        <f>'将来負担比率（分子）の構造'!L$44</f>
        <v>23</v>
      </c>
      <c r="L63" s="166"/>
      <c r="M63" s="166"/>
      <c r="N63" s="166">
        <f>'将来負担比率（分子）の構造'!M$44</f>
        <v>20</v>
      </c>
      <c r="O63" s="166"/>
      <c r="P63" s="166"/>
    </row>
    <row r="64" spans="1:16" x14ac:dyDescent="0.2">
      <c r="A64" s="166" t="s">
        <v>33</v>
      </c>
      <c r="B64" s="166">
        <f>'将来負担比率（分子）の構造'!I$43</f>
        <v>26331</v>
      </c>
      <c r="C64" s="166"/>
      <c r="D64" s="166"/>
      <c r="E64" s="166">
        <f>'将来負担比率（分子）の構造'!J$43</f>
        <v>23388</v>
      </c>
      <c r="F64" s="166"/>
      <c r="G64" s="166"/>
      <c r="H64" s="166">
        <f>'将来負担比率（分子）の構造'!K$43</f>
        <v>21375</v>
      </c>
      <c r="I64" s="166"/>
      <c r="J64" s="166"/>
      <c r="K64" s="166">
        <f>'将来負担比率（分子）の構造'!L$43</f>
        <v>14424</v>
      </c>
      <c r="L64" s="166"/>
      <c r="M64" s="166"/>
      <c r="N64" s="166">
        <f>'将来負担比率（分子）の構造'!M$43</f>
        <v>14111</v>
      </c>
      <c r="O64" s="166"/>
      <c r="P64" s="166"/>
    </row>
    <row r="65" spans="1:16" x14ac:dyDescent="0.2">
      <c r="A65" s="166" t="s">
        <v>32</v>
      </c>
      <c r="B65" s="166">
        <f>'将来負担比率（分子）の構造'!I$42</f>
        <v>2374</v>
      </c>
      <c r="C65" s="166"/>
      <c r="D65" s="166"/>
      <c r="E65" s="166">
        <f>'将来負担比率（分子）の構造'!J$42</f>
        <v>2284</v>
      </c>
      <c r="F65" s="166"/>
      <c r="G65" s="166"/>
      <c r="H65" s="166">
        <f>'将来負担比率（分子）の構造'!K$42</f>
        <v>1954</v>
      </c>
      <c r="I65" s="166"/>
      <c r="J65" s="166"/>
      <c r="K65" s="166">
        <f>'将来負担比率（分子）の構造'!L$42</f>
        <v>1867</v>
      </c>
      <c r="L65" s="166"/>
      <c r="M65" s="166"/>
      <c r="N65" s="166">
        <f>'将来負担比率（分子）の構造'!M$42</f>
        <v>2049</v>
      </c>
      <c r="O65" s="166"/>
      <c r="P65" s="166"/>
    </row>
    <row r="66" spans="1:16" x14ac:dyDescent="0.2">
      <c r="A66" s="166" t="s">
        <v>31</v>
      </c>
      <c r="B66" s="166">
        <f>'将来負担比率（分子）の構造'!I$41</f>
        <v>74424</v>
      </c>
      <c r="C66" s="166"/>
      <c r="D66" s="166"/>
      <c r="E66" s="166">
        <f>'将来負担比率（分子）の構造'!J$41</f>
        <v>75563</v>
      </c>
      <c r="F66" s="166"/>
      <c r="G66" s="166"/>
      <c r="H66" s="166">
        <f>'将来負担比率（分子）の構造'!K$41</f>
        <v>79990</v>
      </c>
      <c r="I66" s="166"/>
      <c r="J66" s="166"/>
      <c r="K66" s="166">
        <f>'将来負担比率（分子）の構造'!L$41</f>
        <v>87483</v>
      </c>
      <c r="L66" s="166"/>
      <c r="M66" s="166"/>
      <c r="N66" s="166">
        <f>'将来負担比率（分子）の構造'!M$41</f>
        <v>93810</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7876</v>
      </c>
      <c r="C72" s="170">
        <f>基金残高に係る経年分析!G55</f>
        <v>9016</v>
      </c>
      <c r="D72" s="170">
        <f>基金残高に係る経年分析!H55</f>
        <v>9285</v>
      </c>
    </row>
    <row r="73" spans="1:16" x14ac:dyDescent="0.2">
      <c r="A73" s="169" t="s">
        <v>77</v>
      </c>
      <c r="B73" s="170" t="str">
        <f>基金残高に係る経年分析!F56</f>
        <v>-</v>
      </c>
      <c r="C73" s="170" t="str">
        <f>基金残高に係る経年分析!G56</f>
        <v>-</v>
      </c>
      <c r="D73" s="170" t="str">
        <f>基金残高に係る経年分析!H56</f>
        <v>-</v>
      </c>
    </row>
    <row r="74" spans="1:16" x14ac:dyDescent="0.2">
      <c r="A74" s="169" t="s">
        <v>78</v>
      </c>
      <c r="B74" s="170">
        <f>基金残高に係る経年分析!F57</f>
        <v>11191</v>
      </c>
      <c r="C74" s="170">
        <f>基金残高に係る経年分析!G57</f>
        <v>12729</v>
      </c>
      <c r="D74" s="170">
        <f>基金残高に係る経年分析!H57</f>
        <v>13690</v>
      </c>
    </row>
  </sheetData>
  <sheetProtection algorithmName="SHA-512" hashValue="n8QsJZwhHymb7do9a1oSph0F4AB2DlJ90oyNbdr5xHDTziZFcCTHbZk7h8QiVwNZAXSZoDKHjxae16uFJlXZlg==" saltValue="TgEuSaieX/nyr0DXhGSv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211</v>
      </c>
      <c r="DI1" s="727"/>
      <c r="DJ1" s="727"/>
      <c r="DK1" s="727"/>
      <c r="DL1" s="727"/>
      <c r="DM1" s="727"/>
      <c r="DN1" s="728"/>
      <c r="DO1" s="205"/>
      <c r="DP1" s="726" t="s">
        <v>212</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216</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29" t="s">
        <v>220</v>
      </c>
      <c r="AQ4" s="729"/>
      <c r="AR4" s="729"/>
      <c r="AS4" s="729"/>
      <c r="AT4" s="729"/>
      <c r="AU4" s="729"/>
      <c r="AV4" s="729"/>
      <c r="AW4" s="729"/>
      <c r="AX4" s="729"/>
      <c r="AY4" s="729"/>
      <c r="AZ4" s="729"/>
      <c r="BA4" s="729"/>
      <c r="BB4" s="729"/>
      <c r="BC4" s="729"/>
      <c r="BD4" s="729"/>
      <c r="BE4" s="729"/>
      <c r="BF4" s="729"/>
      <c r="BG4" s="729" t="s">
        <v>221</v>
      </c>
      <c r="BH4" s="729"/>
      <c r="BI4" s="729"/>
      <c r="BJ4" s="729"/>
      <c r="BK4" s="729"/>
      <c r="BL4" s="729"/>
      <c r="BM4" s="729"/>
      <c r="BN4" s="729"/>
      <c r="BO4" s="729" t="s">
        <v>218</v>
      </c>
      <c r="BP4" s="729"/>
      <c r="BQ4" s="729"/>
      <c r="BR4" s="729"/>
      <c r="BS4" s="729" t="s">
        <v>222</v>
      </c>
      <c r="BT4" s="729"/>
      <c r="BU4" s="729"/>
      <c r="BV4" s="729"/>
      <c r="BW4" s="729"/>
      <c r="BX4" s="729"/>
      <c r="BY4" s="729"/>
      <c r="BZ4" s="729"/>
      <c r="CA4" s="729"/>
      <c r="CB4" s="729"/>
      <c r="CD4" s="688" t="s">
        <v>223</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224</v>
      </c>
      <c r="C5" s="686"/>
      <c r="D5" s="686"/>
      <c r="E5" s="686"/>
      <c r="F5" s="686"/>
      <c r="G5" s="686"/>
      <c r="H5" s="686"/>
      <c r="I5" s="686"/>
      <c r="J5" s="686"/>
      <c r="K5" s="686"/>
      <c r="L5" s="686"/>
      <c r="M5" s="686"/>
      <c r="N5" s="686"/>
      <c r="O5" s="686"/>
      <c r="P5" s="686"/>
      <c r="Q5" s="687"/>
      <c r="R5" s="682">
        <v>68786200</v>
      </c>
      <c r="S5" s="683"/>
      <c r="T5" s="683"/>
      <c r="U5" s="683"/>
      <c r="V5" s="683"/>
      <c r="W5" s="683"/>
      <c r="X5" s="683"/>
      <c r="Y5" s="711"/>
      <c r="Z5" s="724">
        <v>34.299999999999997</v>
      </c>
      <c r="AA5" s="724"/>
      <c r="AB5" s="724"/>
      <c r="AC5" s="724"/>
      <c r="AD5" s="725">
        <v>63931988</v>
      </c>
      <c r="AE5" s="725"/>
      <c r="AF5" s="725"/>
      <c r="AG5" s="725"/>
      <c r="AH5" s="725"/>
      <c r="AI5" s="725"/>
      <c r="AJ5" s="725"/>
      <c r="AK5" s="725"/>
      <c r="AL5" s="712">
        <v>77.3</v>
      </c>
      <c r="AM5" s="697"/>
      <c r="AN5" s="697"/>
      <c r="AO5" s="713"/>
      <c r="AP5" s="685" t="s">
        <v>225</v>
      </c>
      <c r="AQ5" s="686"/>
      <c r="AR5" s="686"/>
      <c r="AS5" s="686"/>
      <c r="AT5" s="686"/>
      <c r="AU5" s="686"/>
      <c r="AV5" s="686"/>
      <c r="AW5" s="686"/>
      <c r="AX5" s="686"/>
      <c r="AY5" s="686"/>
      <c r="AZ5" s="686"/>
      <c r="BA5" s="686"/>
      <c r="BB5" s="686"/>
      <c r="BC5" s="686"/>
      <c r="BD5" s="686"/>
      <c r="BE5" s="686"/>
      <c r="BF5" s="687"/>
      <c r="BG5" s="635">
        <v>63054488</v>
      </c>
      <c r="BH5" s="636"/>
      <c r="BI5" s="636"/>
      <c r="BJ5" s="636"/>
      <c r="BK5" s="636"/>
      <c r="BL5" s="636"/>
      <c r="BM5" s="636"/>
      <c r="BN5" s="637"/>
      <c r="BO5" s="661">
        <v>91.7</v>
      </c>
      <c r="BP5" s="661"/>
      <c r="BQ5" s="661"/>
      <c r="BR5" s="661"/>
      <c r="BS5" s="662">
        <v>338475</v>
      </c>
      <c r="BT5" s="662"/>
      <c r="BU5" s="662"/>
      <c r="BV5" s="662"/>
      <c r="BW5" s="662"/>
      <c r="BX5" s="662"/>
      <c r="BY5" s="662"/>
      <c r="BZ5" s="662"/>
      <c r="CA5" s="662"/>
      <c r="CB5" s="707"/>
      <c r="CD5" s="688" t="s">
        <v>220</v>
      </c>
      <c r="CE5" s="689"/>
      <c r="CF5" s="689"/>
      <c r="CG5" s="689"/>
      <c r="CH5" s="689"/>
      <c r="CI5" s="689"/>
      <c r="CJ5" s="689"/>
      <c r="CK5" s="689"/>
      <c r="CL5" s="689"/>
      <c r="CM5" s="689"/>
      <c r="CN5" s="689"/>
      <c r="CO5" s="689"/>
      <c r="CP5" s="689"/>
      <c r="CQ5" s="690"/>
      <c r="CR5" s="688" t="s">
        <v>226</v>
      </c>
      <c r="CS5" s="689"/>
      <c r="CT5" s="689"/>
      <c r="CU5" s="689"/>
      <c r="CV5" s="689"/>
      <c r="CW5" s="689"/>
      <c r="CX5" s="689"/>
      <c r="CY5" s="690"/>
      <c r="CZ5" s="688" t="s">
        <v>218</v>
      </c>
      <c r="DA5" s="689"/>
      <c r="DB5" s="689"/>
      <c r="DC5" s="690"/>
      <c r="DD5" s="688" t="s">
        <v>227</v>
      </c>
      <c r="DE5" s="689"/>
      <c r="DF5" s="689"/>
      <c r="DG5" s="689"/>
      <c r="DH5" s="689"/>
      <c r="DI5" s="689"/>
      <c r="DJ5" s="689"/>
      <c r="DK5" s="689"/>
      <c r="DL5" s="689"/>
      <c r="DM5" s="689"/>
      <c r="DN5" s="689"/>
      <c r="DO5" s="689"/>
      <c r="DP5" s="690"/>
      <c r="DQ5" s="688" t="s">
        <v>228</v>
      </c>
      <c r="DR5" s="689"/>
      <c r="DS5" s="689"/>
      <c r="DT5" s="689"/>
      <c r="DU5" s="689"/>
      <c r="DV5" s="689"/>
      <c r="DW5" s="689"/>
      <c r="DX5" s="689"/>
      <c r="DY5" s="689"/>
      <c r="DZ5" s="689"/>
      <c r="EA5" s="689"/>
      <c r="EB5" s="689"/>
      <c r="EC5" s="690"/>
    </row>
    <row r="6" spans="2:143" ht="11.25" customHeight="1" x14ac:dyDescent="0.2">
      <c r="B6" s="632" t="s">
        <v>229</v>
      </c>
      <c r="C6" s="633"/>
      <c r="D6" s="633"/>
      <c r="E6" s="633"/>
      <c r="F6" s="633"/>
      <c r="G6" s="633"/>
      <c r="H6" s="633"/>
      <c r="I6" s="633"/>
      <c r="J6" s="633"/>
      <c r="K6" s="633"/>
      <c r="L6" s="633"/>
      <c r="M6" s="633"/>
      <c r="N6" s="633"/>
      <c r="O6" s="633"/>
      <c r="P6" s="633"/>
      <c r="Q6" s="634"/>
      <c r="R6" s="635">
        <v>759923</v>
      </c>
      <c r="S6" s="636"/>
      <c r="T6" s="636"/>
      <c r="U6" s="636"/>
      <c r="V6" s="636"/>
      <c r="W6" s="636"/>
      <c r="X6" s="636"/>
      <c r="Y6" s="637"/>
      <c r="Z6" s="661">
        <v>0.4</v>
      </c>
      <c r="AA6" s="661"/>
      <c r="AB6" s="661"/>
      <c r="AC6" s="661"/>
      <c r="AD6" s="662">
        <v>759923</v>
      </c>
      <c r="AE6" s="662"/>
      <c r="AF6" s="662"/>
      <c r="AG6" s="662"/>
      <c r="AH6" s="662"/>
      <c r="AI6" s="662"/>
      <c r="AJ6" s="662"/>
      <c r="AK6" s="662"/>
      <c r="AL6" s="638">
        <v>0.9</v>
      </c>
      <c r="AM6" s="639"/>
      <c r="AN6" s="639"/>
      <c r="AO6" s="663"/>
      <c r="AP6" s="632" t="s">
        <v>230</v>
      </c>
      <c r="AQ6" s="633"/>
      <c r="AR6" s="633"/>
      <c r="AS6" s="633"/>
      <c r="AT6" s="633"/>
      <c r="AU6" s="633"/>
      <c r="AV6" s="633"/>
      <c r="AW6" s="633"/>
      <c r="AX6" s="633"/>
      <c r="AY6" s="633"/>
      <c r="AZ6" s="633"/>
      <c r="BA6" s="633"/>
      <c r="BB6" s="633"/>
      <c r="BC6" s="633"/>
      <c r="BD6" s="633"/>
      <c r="BE6" s="633"/>
      <c r="BF6" s="634"/>
      <c r="BG6" s="635">
        <v>63054488</v>
      </c>
      <c r="BH6" s="636"/>
      <c r="BI6" s="636"/>
      <c r="BJ6" s="636"/>
      <c r="BK6" s="636"/>
      <c r="BL6" s="636"/>
      <c r="BM6" s="636"/>
      <c r="BN6" s="637"/>
      <c r="BO6" s="661">
        <v>91.7</v>
      </c>
      <c r="BP6" s="661"/>
      <c r="BQ6" s="661"/>
      <c r="BR6" s="661"/>
      <c r="BS6" s="662">
        <v>338475</v>
      </c>
      <c r="BT6" s="662"/>
      <c r="BU6" s="662"/>
      <c r="BV6" s="662"/>
      <c r="BW6" s="662"/>
      <c r="BX6" s="662"/>
      <c r="BY6" s="662"/>
      <c r="BZ6" s="662"/>
      <c r="CA6" s="662"/>
      <c r="CB6" s="707"/>
      <c r="CD6" s="685" t="s">
        <v>231</v>
      </c>
      <c r="CE6" s="686"/>
      <c r="CF6" s="686"/>
      <c r="CG6" s="686"/>
      <c r="CH6" s="686"/>
      <c r="CI6" s="686"/>
      <c r="CJ6" s="686"/>
      <c r="CK6" s="686"/>
      <c r="CL6" s="686"/>
      <c r="CM6" s="686"/>
      <c r="CN6" s="686"/>
      <c r="CO6" s="686"/>
      <c r="CP6" s="686"/>
      <c r="CQ6" s="687"/>
      <c r="CR6" s="635">
        <v>622129</v>
      </c>
      <c r="CS6" s="636"/>
      <c r="CT6" s="636"/>
      <c r="CU6" s="636"/>
      <c r="CV6" s="636"/>
      <c r="CW6" s="636"/>
      <c r="CX6" s="636"/>
      <c r="CY6" s="637"/>
      <c r="CZ6" s="712">
        <v>0.3</v>
      </c>
      <c r="DA6" s="697"/>
      <c r="DB6" s="697"/>
      <c r="DC6" s="714"/>
      <c r="DD6" s="641" t="s">
        <v>126</v>
      </c>
      <c r="DE6" s="636"/>
      <c r="DF6" s="636"/>
      <c r="DG6" s="636"/>
      <c r="DH6" s="636"/>
      <c r="DI6" s="636"/>
      <c r="DJ6" s="636"/>
      <c r="DK6" s="636"/>
      <c r="DL6" s="636"/>
      <c r="DM6" s="636"/>
      <c r="DN6" s="636"/>
      <c r="DO6" s="636"/>
      <c r="DP6" s="637"/>
      <c r="DQ6" s="641">
        <v>622120</v>
      </c>
      <c r="DR6" s="636"/>
      <c r="DS6" s="636"/>
      <c r="DT6" s="636"/>
      <c r="DU6" s="636"/>
      <c r="DV6" s="636"/>
      <c r="DW6" s="636"/>
      <c r="DX6" s="636"/>
      <c r="DY6" s="636"/>
      <c r="DZ6" s="636"/>
      <c r="EA6" s="636"/>
      <c r="EB6" s="636"/>
      <c r="EC6" s="671"/>
    </row>
    <row r="7" spans="2:143" ht="11.25" customHeight="1" x14ac:dyDescent="0.2">
      <c r="B7" s="632" t="s">
        <v>232</v>
      </c>
      <c r="C7" s="633"/>
      <c r="D7" s="633"/>
      <c r="E7" s="633"/>
      <c r="F7" s="633"/>
      <c r="G7" s="633"/>
      <c r="H7" s="633"/>
      <c r="I7" s="633"/>
      <c r="J7" s="633"/>
      <c r="K7" s="633"/>
      <c r="L7" s="633"/>
      <c r="M7" s="633"/>
      <c r="N7" s="633"/>
      <c r="O7" s="633"/>
      <c r="P7" s="633"/>
      <c r="Q7" s="634"/>
      <c r="R7" s="635">
        <v>89177</v>
      </c>
      <c r="S7" s="636"/>
      <c r="T7" s="636"/>
      <c r="U7" s="636"/>
      <c r="V7" s="636"/>
      <c r="W7" s="636"/>
      <c r="X7" s="636"/>
      <c r="Y7" s="637"/>
      <c r="Z7" s="661">
        <v>0</v>
      </c>
      <c r="AA7" s="661"/>
      <c r="AB7" s="661"/>
      <c r="AC7" s="661"/>
      <c r="AD7" s="662">
        <v>89177</v>
      </c>
      <c r="AE7" s="662"/>
      <c r="AF7" s="662"/>
      <c r="AG7" s="662"/>
      <c r="AH7" s="662"/>
      <c r="AI7" s="662"/>
      <c r="AJ7" s="662"/>
      <c r="AK7" s="662"/>
      <c r="AL7" s="638">
        <v>0.1</v>
      </c>
      <c r="AM7" s="639"/>
      <c r="AN7" s="639"/>
      <c r="AO7" s="663"/>
      <c r="AP7" s="632" t="s">
        <v>233</v>
      </c>
      <c r="AQ7" s="633"/>
      <c r="AR7" s="633"/>
      <c r="AS7" s="633"/>
      <c r="AT7" s="633"/>
      <c r="AU7" s="633"/>
      <c r="AV7" s="633"/>
      <c r="AW7" s="633"/>
      <c r="AX7" s="633"/>
      <c r="AY7" s="633"/>
      <c r="AZ7" s="633"/>
      <c r="BA7" s="633"/>
      <c r="BB7" s="633"/>
      <c r="BC7" s="633"/>
      <c r="BD7" s="633"/>
      <c r="BE7" s="633"/>
      <c r="BF7" s="634"/>
      <c r="BG7" s="635">
        <v>33870507</v>
      </c>
      <c r="BH7" s="636"/>
      <c r="BI7" s="636"/>
      <c r="BJ7" s="636"/>
      <c r="BK7" s="636"/>
      <c r="BL7" s="636"/>
      <c r="BM7" s="636"/>
      <c r="BN7" s="637"/>
      <c r="BO7" s="661">
        <v>49.2</v>
      </c>
      <c r="BP7" s="661"/>
      <c r="BQ7" s="661"/>
      <c r="BR7" s="661"/>
      <c r="BS7" s="662">
        <v>338475</v>
      </c>
      <c r="BT7" s="662"/>
      <c r="BU7" s="662"/>
      <c r="BV7" s="662"/>
      <c r="BW7" s="662"/>
      <c r="BX7" s="662"/>
      <c r="BY7" s="662"/>
      <c r="BZ7" s="662"/>
      <c r="CA7" s="662"/>
      <c r="CB7" s="707"/>
      <c r="CD7" s="632" t="s">
        <v>234</v>
      </c>
      <c r="CE7" s="633"/>
      <c r="CF7" s="633"/>
      <c r="CG7" s="633"/>
      <c r="CH7" s="633"/>
      <c r="CI7" s="633"/>
      <c r="CJ7" s="633"/>
      <c r="CK7" s="633"/>
      <c r="CL7" s="633"/>
      <c r="CM7" s="633"/>
      <c r="CN7" s="633"/>
      <c r="CO7" s="633"/>
      <c r="CP7" s="633"/>
      <c r="CQ7" s="634"/>
      <c r="CR7" s="635">
        <v>16495590</v>
      </c>
      <c r="CS7" s="636"/>
      <c r="CT7" s="636"/>
      <c r="CU7" s="636"/>
      <c r="CV7" s="636"/>
      <c r="CW7" s="636"/>
      <c r="CX7" s="636"/>
      <c r="CY7" s="637"/>
      <c r="CZ7" s="661">
        <v>8.6</v>
      </c>
      <c r="DA7" s="661"/>
      <c r="DB7" s="661"/>
      <c r="DC7" s="661"/>
      <c r="DD7" s="641">
        <v>417516</v>
      </c>
      <c r="DE7" s="636"/>
      <c r="DF7" s="636"/>
      <c r="DG7" s="636"/>
      <c r="DH7" s="636"/>
      <c r="DI7" s="636"/>
      <c r="DJ7" s="636"/>
      <c r="DK7" s="636"/>
      <c r="DL7" s="636"/>
      <c r="DM7" s="636"/>
      <c r="DN7" s="636"/>
      <c r="DO7" s="636"/>
      <c r="DP7" s="637"/>
      <c r="DQ7" s="641">
        <v>14376660</v>
      </c>
      <c r="DR7" s="636"/>
      <c r="DS7" s="636"/>
      <c r="DT7" s="636"/>
      <c r="DU7" s="636"/>
      <c r="DV7" s="636"/>
      <c r="DW7" s="636"/>
      <c r="DX7" s="636"/>
      <c r="DY7" s="636"/>
      <c r="DZ7" s="636"/>
      <c r="EA7" s="636"/>
      <c r="EB7" s="636"/>
      <c r="EC7" s="671"/>
    </row>
    <row r="8" spans="2:143" ht="11.25" customHeight="1" x14ac:dyDescent="0.2">
      <c r="B8" s="632" t="s">
        <v>235</v>
      </c>
      <c r="C8" s="633"/>
      <c r="D8" s="633"/>
      <c r="E8" s="633"/>
      <c r="F8" s="633"/>
      <c r="G8" s="633"/>
      <c r="H8" s="633"/>
      <c r="I8" s="633"/>
      <c r="J8" s="633"/>
      <c r="K8" s="633"/>
      <c r="L8" s="633"/>
      <c r="M8" s="633"/>
      <c r="N8" s="633"/>
      <c r="O8" s="633"/>
      <c r="P8" s="633"/>
      <c r="Q8" s="634"/>
      <c r="R8" s="635">
        <v>638034</v>
      </c>
      <c r="S8" s="636"/>
      <c r="T8" s="636"/>
      <c r="U8" s="636"/>
      <c r="V8" s="636"/>
      <c r="W8" s="636"/>
      <c r="X8" s="636"/>
      <c r="Y8" s="637"/>
      <c r="Z8" s="661">
        <v>0.3</v>
      </c>
      <c r="AA8" s="661"/>
      <c r="AB8" s="661"/>
      <c r="AC8" s="661"/>
      <c r="AD8" s="662">
        <v>638034</v>
      </c>
      <c r="AE8" s="662"/>
      <c r="AF8" s="662"/>
      <c r="AG8" s="662"/>
      <c r="AH8" s="662"/>
      <c r="AI8" s="662"/>
      <c r="AJ8" s="662"/>
      <c r="AK8" s="662"/>
      <c r="AL8" s="638">
        <v>0.8</v>
      </c>
      <c r="AM8" s="639"/>
      <c r="AN8" s="639"/>
      <c r="AO8" s="663"/>
      <c r="AP8" s="632" t="s">
        <v>236</v>
      </c>
      <c r="AQ8" s="633"/>
      <c r="AR8" s="633"/>
      <c r="AS8" s="633"/>
      <c r="AT8" s="633"/>
      <c r="AU8" s="633"/>
      <c r="AV8" s="633"/>
      <c r="AW8" s="633"/>
      <c r="AX8" s="633"/>
      <c r="AY8" s="633"/>
      <c r="AZ8" s="633"/>
      <c r="BA8" s="633"/>
      <c r="BB8" s="633"/>
      <c r="BC8" s="633"/>
      <c r="BD8" s="633"/>
      <c r="BE8" s="633"/>
      <c r="BF8" s="634"/>
      <c r="BG8" s="635">
        <v>748935</v>
      </c>
      <c r="BH8" s="636"/>
      <c r="BI8" s="636"/>
      <c r="BJ8" s="636"/>
      <c r="BK8" s="636"/>
      <c r="BL8" s="636"/>
      <c r="BM8" s="636"/>
      <c r="BN8" s="637"/>
      <c r="BO8" s="661">
        <v>1.1000000000000001</v>
      </c>
      <c r="BP8" s="661"/>
      <c r="BQ8" s="661"/>
      <c r="BR8" s="661"/>
      <c r="BS8" s="662" t="s">
        <v>126</v>
      </c>
      <c r="BT8" s="662"/>
      <c r="BU8" s="662"/>
      <c r="BV8" s="662"/>
      <c r="BW8" s="662"/>
      <c r="BX8" s="662"/>
      <c r="BY8" s="662"/>
      <c r="BZ8" s="662"/>
      <c r="CA8" s="662"/>
      <c r="CB8" s="707"/>
      <c r="CD8" s="632" t="s">
        <v>237</v>
      </c>
      <c r="CE8" s="633"/>
      <c r="CF8" s="633"/>
      <c r="CG8" s="633"/>
      <c r="CH8" s="633"/>
      <c r="CI8" s="633"/>
      <c r="CJ8" s="633"/>
      <c r="CK8" s="633"/>
      <c r="CL8" s="633"/>
      <c r="CM8" s="633"/>
      <c r="CN8" s="633"/>
      <c r="CO8" s="633"/>
      <c r="CP8" s="633"/>
      <c r="CQ8" s="634"/>
      <c r="CR8" s="635">
        <v>89083782</v>
      </c>
      <c r="CS8" s="636"/>
      <c r="CT8" s="636"/>
      <c r="CU8" s="636"/>
      <c r="CV8" s="636"/>
      <c r="CW8" s="636"/>
      <c r="CX8" s="636"/>
      <c r="CY8" s="637"/>
      <c r="CZ8" s="661">
        <v>46.5</v>
      </c>
      <c r="DA8" s="661"/>
      <c r="DB8" s="661"/>
      <c r="DC8" s="661"/>
      <c r="DD8" s="641">
        <v>433418</v>
      </c>
      <c r="DE8" s="636"/>
      <c r="DF8" s="636"/>
      <c r="DG8" s="636"/>
      <c r="DH8" s="636"/>
      <c r="DI8" s="636"/>
      <c r="DJ8" s="636"/>
      <c r="DK8" s="636"/>
      <c r="DL8" s="636"/>
      <c r="DM8" s="636"/>
      <c r="DN8" s="636"/>
      <c r="DO8" s="636"/>
      <c r="DP8" s="637"/>
      <c r="DQ8" s="641">
        <v>33992747</v>
      </c>
      <c r="DR8" s="636"/>
      <c r="DS8" s="636"/>
      <c r="DT8" s="636"/>
      <c r="DU8" s="636"/>
      <c r="DV8" s="636"/>
      <c r="DW8" s="636"/>
      <c r="DX8" s="636"/>
      <c r="DY8" s="636"/>
      <c r="DZ8" s="636"/>
      <c r="EA8" s="636"/>
      <c r="EB8" s="636"/>
      <c r="EC8" s="671"/>
    </row>
    <row r="9" spans="2:143" ht="11.25" customHeight="1" x14ac:dyDescent="0.2">
      <c r="B9" s="632" t="s">
        <v>238</v>
      </c>
      <c r="C9" s="633"/>
      <c r="D9" s="633"/>
      <c r="E9" s="633"/>
      <c r="F9" s="633"/>
      <c r="G9" s="633"/>
      <c r="H9" s="633"/>
      <c r="I9" s="633"/>
      <c r="J9" s="633"/>
      <c r="K9" s="633"/>
      <c r="L9" s="633"/>
      <c r="M9" s="633"/>
      <c r="N9" s="633"/>
      <c r="O9" s="633"/>
      <c r="P9" s="633"/>
      <c r="Q9" s="634"/>
      <c r="R9" s="635">
        <v>777266</v>
      </c>
      <c r="S9" s="636"/>
      <c r="T9" s="636"/>
      <c r="U9" s="636"/>
      <c r="V9" s="636"/>
      <c r="W9" s="636"/>
      <c r="X9" s="636"/>
      <c r="Y9" s="637"/>
      <c r="Z9" s="661">
        <v>0.4</v>
      </c>
      <c r="AA9" s="661"/>
      <c r="AB9" s="661"/>
      <c r="AC9" s="661"/>
      <c r="AD9" s="662">
        <v>777266</v>
      </c>
      <c r="AE9" s="662"/>
      <c r="AF9" s="662"/>
      <c r="AG9" s="662"/>
      <c r="AH9" s="662"/>
      <c r="AI9" s="662"/>
      <c r="AJ9" s="662"/>
      <c r="AK9" s="662"/>
      <c r="AL9" s="638">
        <v>0.9</v>
      </c>
      <c r="AM9" s="639"/>
      <c r="AN9" s="639"/>
      <c r="AO9" s="663"/>
      <c r="AP9" s="632" t="s">
        <v>239</v>
      </c>
      <c r="AQ9" s="633"/>
      <c r="AR9" s="633"/>
      <c r="AS9" s="633"/>
      <c r="AT9" s="633"/>
      <c r="AU9" s="633"/>
      <c r="AV9" s="633"/>
      <c r="AW9" s="633"/>
      <c r="AX9" s="633"/>
      <c r="AY9" s="633"/>
      <c r="AZ9" s="633"/>
      <c r="BA9" s="633"/>
      <c r="BB9" s="633"/>
      <c r="BC9" s="633"/>
      <c r="BD9" s="633"/>
      <c r="BE9" s="633"/>
      <c r="BF9" s="634"/>
      <c r="BG9" s="635">
        <v>30024258</v>
      </c>
      <c r="BH9" s="636"/>
      <c r="BI9" s="636"/>
      <c r="BJ9" s="636"/>
      <c r="BK9" s="636"/>
      <c r="BL9" s="636"/>
      <c r="BM9" s="636"/>
      <c r="BN9" s="637"/>
      <c r="BO9" s="661">
        <v>43.6</v>
      </c>
      <c r="BP9" s="661"/>
      <c r="BQ9" s="661"/>
      <c r="BR9" s="661"/>
      <c r="BS9" s="662" t="s">
        <v>126</v>
      </c>
      <c r="BT9" s="662"/>
      <c r="BU9" s="662"/>
      <c r="BV9" s="662"/>
      <c r="BW9" s="662"/>
      <c r="BX9" s="662"/>
      <c r="BY9" s="662"/>
      <c r="BZ9" s="662"/>
      <c r="CA9" s="662"/>
      <c r="CB9" s="707"/>
      <c r="CD9" s="632" t="s">
        <v>240</v>
      </c>
      <c r="CE9" s="633"/>
      <c r="CF9" s="633"/>
      <c r="CG9" s="633"/>
      <c r="CH9" s="633"/>
      <c r="CI9" s="633"/>
      <c r="CJ9" s="633"/>
      <c r="CK9" s="633"/>
      <c r="CL9" s="633"/>
      <c r="CM9" s="633"/>
      <c r="CN9" s="633"/>
      <c r="CO9" s="633"/>
      <c r="CP9" s="633"/>
      <c r="CQ9" s="634"/>
      <c r="CR9" s="635">
        <v>32437919</v>
      </c>
      <c r="CS9" s="636"/>
      <c r="CT9" s="636"/>
      <c r="CU9" s="636"/>
      <c r="CV9" s="636"/>
      <c r="CW9" s="636"/>
      <c r="CX9" s="636"/>
      <c r="CY9" s="637"/>
      <c r="CZ9" s="661">
        <v>16.899999999999999</v>
      </c>
      <c r="DA9" s="661"/>
      <c r="DB9" s="661"/>
      <c r="DC9" s="661"/>
      <c r="DD9" s="641">
        <v>15163272</v>
      </c>
      <c r="DE9" s="636"/>
      <c r="DF9" s="636"/>
      <c r="DG9" s="636"/>
      <c r="DH9" s="636"/>
      <c r="DI9" s="636"/>
      <c r="DJ9" s="636"/>
      <c r="DK9" s="636"/>
      <c r="DL9" s="636"/>
      <c r="DM9" s="636"/>
      <c r="DN9" s="636"/>
      <c r="DO9" s="636"/>
      <c r="DP9" s="637"/>
      <c r="DQ9" s="641">
        <v>11439678</v>
      </c>
      <c r="DR9" s="636"/>
      <c r="DS9" s="636"/>
      <c r="DT9" s="636"/>
      <c r="DU9" s="636"/>
      <c r="DV9" s="636"/>
      <c r="DW9" s="636"/>
      <c r="DX9" s="636"/>
      <c r="DY9" s="636"/>
      <c r="DZ9" s="636"/>
      <c r="EA9" s="636"/>
      <c r="EB9" s="636"/>
      <c r="EC9" s="671"/>
    </row>
    <row r="10" spans="2:143" ht="11.25" customHeight="1" x14ac:dyDescent="0.2">
      <c r="B10" s="632" t="s">
        <v>241</v>
      </c>
      <c r="C10" s="633"/>
      <c r="D10" s="633"/>
      <c r="E10" s="633"/>
      <c r="F10" s="633"/>
      <c r="G10" s="633"/>
      <c r="H10" s="633"/>
      <c r="I10" s="633"/>
      <c r="J10" s="633"/>
      <c r="K10" s="633"/>
      <c r="L10" s="633"/>
      <c r="M10" s="633"/>
      <c r="N10" s="633"/>
      <c r="O10" s="633"/>
      <c r="P10" s="633"/>
      <c r="Q10" s="634"/>
      <c r="R10" s="635" t="s">
        <v>126</v>
      </c>
      <c r="S10" s="636"/>
      <c r="T10" s="636"/>
      <c r="U10" s="636"/>
      <c r="V10" s="636"/>
      <c r="W10" s="636"/>
      <c r="X10" s="636"/>
      <c r="Y10" s="637"/>
      <c r="Z10" s="661" t="s">
        <v>126</v>
      </c>
      <c r="AA10" s="661"/>
      <c r="AB10" s="661"/>
      <c r="AC10" s="661"/>
      <c r="AD10" s="662" t="s">
        <v>126</v>
      </c>
      <c r="AE10" s="662"/>
      <c r="AF10" s="662"/>
      <c r="AG10" s="662"/>
      <c r="AH10" s="662"/>
      <c r="AI10" s="662"/>
      <c r="AJ10" s="662"/>
      <c r="AK10" s="662"/>
      <c r="AL10" s="638" t="s">
        <v>126</v>
      </c>
      <c r="AM10" s="639"/>
      <c r="AN10" s="639"/>
      <c r="AO10" s="663"/>
      <c r="AP10" s="632" t="s">
        <v>242</v>
      </c>
      <c r="AQ10" s="633"/>
      <c r="AR10" s="633"/>
      <c r="AS10" s="633"/>
      <c r="AT10" s="633"/>
      <c r="AU10" s="633"/>
      <c r="AV10" s="633"/>
      <c r="AW10" s="633"/>
      <c r="AX10" s="633"/>
      <c r="AY10" s="633"/>
      <c r="AZ10" s="633"/>
      <c r="BA10" s="633"/>
      <c r="BB10" s="633"/>
      <c r="BC10" s="633"/>
      <c r="BD10" s="633"/>
      <c r="BE10" s="633"/>
      <c r="BF10" s="634"/>
      <c r="BG10" s="635">
        <v>1117811</v>
      </c>
      <c r="BH10" s="636"/>
      <c r="BI10" s="636"/>
      <c r="BJ10" s="636"/>
      <c r="BK10" s="636"/>
      <c r="BL10" s="636"/>
      <c r="BM10" s="636"/>
      <c r="BN10" s="637"/>
      <c r="BO10" s="661">
        <v>1.6</v>
      </c>
      <c r="BP10" s="661"/>
      <c r="BQ10" s="661"/>
      <c r="BR10" s="661"/>
      <c r="BS10" s="662" t="s">
        <v>126</v>
      </c>
      <c r="BT10" s="662"/>
      <c r="BU10" s="662"/>
      <c r="BV10" s="662"/>
      <c r="BW10" s="662"/>
      <c r="BX10" s="662"/>
      <c r="BY10" s="662"/>
      <c r="BZ10" s="662"/>
      <c r="CA10" s="662"/>
      <c r="CB10" s="707"/>
      <c r="CD10" s="632" t="s">
        <v>243</v>
      </c>
      <c r="CE10" s="633"/>
      <c r="CF10" s="633"/>
      <c r="CG10" s="633"/>
      <c r="CH10" s="633"/>
      <c r="CI10" s="633"/>
      <c r="CJ10" s="633"/>
      <c r="CK10" s="633"/>
      <c r="CL10" s="633"/>
      <c r="CM10" s="633"/>
      <c r="CN10" s="633"/>
      <c r="CO10" s="633"/>
      <c r="CP10" s="633"/>
      <c r="CQ10" s="634"/>
      <c r="CR10" s="635">
        <v>309438</v>
      </c>
      <c r="CS10" s="636"/>
      <c r="CT10" s="636"/>
      <c r="CU10" s="636"/>
      <c r="CV10" s="636"/>
      <c r="CW10" s="636"/>
      <c r="CX10" s="636"/>
      <c r="CY10" s="637"/>
      <c r="CZ10" s="661">
        <v>0.2</v>
      </c>
      <c r="DA10" s="661"/>
      <c r="DB10" s="661"/>
      <c r="DC10" s="661"/>
      <c r="DD10" s="641" t="s">
        <v>126</v>
      </c>
      <c r="DE10" s="636"/>
      <c r="DF10" s="636"/>
      <c r="DG10" s="636"/>
      <c r="DH10" s="636"/>
      <c r="DI10" s="636"/>
      <c r="DJ10" s="636"/>
      <c r="DK10" s="636"/>
      <c r="DL10" s="636"/>
      <c r="DM10" s="636"/>
      <c r="DN10" s="636"/>
      <c r="DO10" s="636"/>
      <c r="DP10" s="637"/>
      <c r="DQ10" s="641">
        <v>309438</v>
      </c>
      <c r="DR10" s="636"/>
      <c r="DS10" s="636"/>
      <c r="DT10" s="636"/>
      <c r="DU10" s="636"/>
      <c r="DV10" s="636"/>
      <c r="DW10" s="636"/>
      <c r="DX10" s="636"/>
      <c r="DY10" s="636"/>
      <c r="DZ10" s="636"/>
      <c r="EA10" s="636"/>
      <c r="EB10" s="636"/>
      <c r="EC10" s="671"/>
    </row>
    <row r="11" spans="2:143" ht="11.25" customHeight="1" x14ac:dyDescent="0.2">
      <c r="B11" s="632" t="s">
        <v>244</v>
      </c>
      <c r="C11" s="633"/>
      <c r="D11" s="633"/>
      <c r="E11" s="633"/>
      <c r="F11" s="633"/>
      <c r="G11" s="633"/>
      <c r="H11" s="633"/>
      <c r="I11" s="633"/>
      <c r="J11" s="633"/>
      <c r="K11" s="633"/>
      <c r="L11" s="633"/>
      <c r="M11" s="633"/>
      <c r="N11" s="633"/>
      <c r="O11" s="633"/>
      <c r="P11" s="633"/>
      <c r="Q11" s="634"/>
      <c r="R11" s="635">
        <v>9826173</v>
      </c>
      <c r="S11" s="636"/>
      <c r="T11" s="636"/>
      <c r="U11" s="636"/>
      <c r="V11" s="636"/>
      <c r="W11" s="636"/>
      <c r="X11" s="636"/>
      <c r="Y11" s="637"/>
      <c r="Z11" s="638">
        <v>4.9000000000000004</v>
      </c>
      <c r="AA11" s="639"/>
      <c r="AB11" s="639"/>
      <c r="AC11" s="640"/>
      <c r="AD11" s="641">
        <v>9826173</v>
      </c>
      <c r="AE11" s="636"/>
      <c r="AF11" s="636"/>
      <c r="AG11" s="636"/>
      <c r="AH11" s="636"/>
      <c r="AI11" s="636"/>
      <c r="AJ11" s="636"/>
      <c r="AK11" s="637"/>
      <c r="AL11" s="638">
        <v>11.9</v>
      </c>
      <c r="AM11" s="639"/>
      <c r="AN11" s="639"/>
      <c r="AO11" s="663"/>
      <c r="AP11" s="632" t="s">
        <v>245</v>
      </c>
      <c r="AQ11" s="633"/>
      <c r="AR11" s="633"/>
      <c r="AS11" s="633"/>
      <c r="AT11" s="633"/>
      <c r="AU11" s="633"/>
      <c r="AV11" s="633"/>
      <c r="AW11" s="633"/>
      <c r="AX11" s="633"/>
      <c r="AY11" s="633"/>
      <c r="AZ11" s="633"/>
      <c r="BA11" s="633"/>
      <c r="BB11" s="633"/>
      <c r="BC11" s="633"/>
      <c r="BD11" s="633"/>
      <c r="BE11" s="633"/>
      <c r="BF11" s="634"/>
      <c r="BG11" s="635">
        <v>1979503</v>
      </c>
      <c r="BH11" s="636"/>
      <c r="BI11" s="636"/>
      <c r="BJ11" s="636"/>
      <c r="BK11" s="636"/>
      <c r="BL11" s="636"/>
      <c r="BM11" s="636"/>
      <c r="BN11" s="637"/>
      <c r="BO11" s="661">
        <v>2.9</v>
      </c>
      <c r="BP11" s="661"/>
      <c r="BQ11" s="661"/>
      <c r="BR11" s="661"/>
      <c r="BS11" s="662">
        <v>338475</v>
      </c>
      <c r="BT11" s="662"/>
      <c r="BU11" s="662"/>
      <c r="BV11" s="662"/>
      <c r="BW11" s="662"/>
      <c r="BX11" s="662"/>
      <c r="BY11" s="662"/>
      <c r="BZ11" s="662"/>
      <c r="CA11" s="662"/>
      <c r="CB11" s="707"/>
      <c r="CD11" s="632" t="s">
        <v>246</v>
      </c>
      <c r="CE11" s="633"/>
      <c r="CF11" s="633"/>
      <c r="CG11" s="633"/>
      <c r="CH11" s="633"/>
      <c r="CI11" s="633"/>
      <c r="CJ11" s="633"/>
      <c r="CK11" s="633"/>
      <c r="CL11" s="633"/>
      <c r="CM11" s="633"/>
      <c r="CN11" s="633"/>
      <c r="CO11" s="633"/>
      <c r="CP11" s="633"/>
      <c r="CQ11" s="634"/>
      <c r="CR11" s="635">
        <v>273199</v>
      </c>
      <c r="CS11" s="636"/>
      <c r="CT11" s="636"/>
      <c r="CU11" s="636"/>
      <c r="CV11" s="636"/>
      <c r="CW11" s="636"/>
      <c r="CX11" s="636"/>
      <c r="CY11" s="637"/>
      <c r="CZ11" s="661">
        <v>0.1</v>
      </c>
      <c r="DA11" s="661"/>
      <c r="DB11" s="661"/>
      <c r="DC11" s="661"/>
      <c r="DD11" s="641">
        <v>56842</v>
      </c>
      <c r="DE11" s="636"/>
      <c r="DF11" s="636"/>
      <c r="DG11" s="636"/>
      <c r="DH11" s="636"/>
      <c r="DI11" s="636"/>
      <c r="DJ11" s="636"/>
      <c r="DK11" s="636"/>
      <c r="DL11" s="636"/>
      <c r="DM11" s="636"/>
      <c r="DN11" s="636"/>
      <c r="DO11" s="636"/>
      <c r="DP11" s="637"/>
      <c r="DQ11" s="641">
        <v>205529</v>
      </c>
      <c r="DR11" s="636"/>
      <c r="DS11" s="636"/>
      <c r="DT11" s="636"/>
      <c r="DU11" s="636"/>
      <c r="DV11" s="636"/>
      <c r="DW11" s="636"/>
      <c r="DX11" s="636"/>
      <c r="DY11" s="636"/>
      <c r="DZ11" s="636"/>
      <c r="EA11" s="636"/>
      <c r="EB11" s="636"/>
      <c r="EC11" s="671"/>
    </row>
    <row r="12" spans="2:143" ht="11.25" customHeight="1" x14ac:dyDescent="0.2">
      <c r="B12" s="632" t="s">
        <v>247</v>
      </c>
      <c r="C12" s="633"/>
      <c r="D12" s="633"/>
      <c r="E12" s="633"/>
      <c r="F12" s="633"/>
      <c r="G12" s="633"/>
      <c r="H12" s="633"/>
      <c r="I12" s="633"/>
      <c r="J12" s="633"/>
      <c r="K12" s="633"/>
      <c r="L12" s="633"/>
      <c r="M12" s="633"/>
      <c r="N12" s="633"/>
      <c r="O12" s="633"/>
      <c r="P12" s="633"/>
      <c r="Q12" s="634"/>
      <c r="R12" s="635">
        <v>45504</v>
      </c>
      <c r="S12" s="636"/>
      <c r="T12" s="636"/>
      <c r="U12" s="636"/>
      <c r="V12" s="636"/>
      <c r="W12" s="636"/>
      <c r="X12" s="636"/>
      <c r="Y12" s="637"/>
      <c r="Z12" s="661">
        <v>0</v>
      </c>
      <c r="AA12" s="661"/>
      <c r="AB12" s="661"/>
      <c r="AC12" s="661"/>
      <c r="AD12" s="662">
        <v>45504</v>
      </c>
      <c r="AE12" s="662"/>
      <c r="AF12" s="662"/>
      <c r="AG12" s="662"/>
      <c r="AH12" s="662"/>
      <c r="AI12" s="662"/>
      <c r="AJ12" s="662"/>
      <c r="AK12" s="662"/>
      <c r="AL12" s="638">
        <v>0.1</v>
      </c>
      <c r="AM12" s="639"/>
      <c r="AN12" s="639"/>
      <c r="AO12" s="663"/>
      <c r="AP12" s="632" t="s">
        <v>248</v>
      </c>
      <c r="AQ12" s="633"/>
      <c r="AR12" s="633"/>
      <c r="AS12" s="633"/>
      <c r="AT12" s="633"/>
      <c r="AU12" s="633"/>
      <c r="AV12" s="633"/>
      <c r="AW12" s="633"/>
      <c r="AX12" s="633"/>
      <c r="AY12" s="633"/>
      <c r="AZ12" s="633"/>
      <c r="BA12" s="633"/>
      <c r="BB12" s="633"/>
      <c r="BC12" s="633"/>
      <c r="BD12" s="633"/>
      <c r="BE12" s="633"/>
      <c r="BF12" s="634"/>
      <c r="BG12" s="635">
        <v>26363415</v>
      </c>
      <c r="BH12" s="636"/>
      <c r="BI12" s="636"/>
      <c r="BJ12" s="636"/>
      <c r="BK12" s="636"/>
      <c r="BL12" s="636"/>
      <c r="BM12" s="636"/>
      <c r="BN12" s="637"/>
      <c r="BO12" s="661">
        <v>38.299999999999997</v>
      </c>
      <c r="BP12" s="661"/>
      <c r="BQ12" s="661"/>
      <c r="BR12" s="661"/>
      <c r="BS12" s="662" t="s">
        <v>126</v>
      </c>
      <c r="BT12" s="662"/>
      <c r="BU12" s="662"/>
      <c r="BV12" s="662"/>
      <c r="BW12" s="662"/>
      <c r="BX12" s="662"/>
      <c r="BY12" s="662"/>
      <c r="BZ12" s="662"/>
      <c r="CA12" s="662"/>
      <c r="CB12" s="707"/>
      <c r="CD12" s="632" t="s">
        <v>249</v>
      </c>
      <c r="CE12" s="633"/>
      <c r="CF12" s="633"/>
      <c r="CG12" s="633"/>
      <c r="CH12" s="633"/>
      <c r="CI12" s="633"/>
      <c r="CJ12" s="633"/>
      <c r="CK12" s="633"/>
      <c r="CL12" s="633"/>
      <c r="CM12" s="633"/>
      <c r="CN12" s="633"/>
      <c r="CO12" s="633"/>
      <c r="CP12" s="633"/>
      <c r="CQ12" s="634"/>
      <c r="CR12" s="635">
        <v>2019627</v>
      </c>
      <c r="CS12" s="636"/>
      <c r="CT12" s="636"/>
      <c r="CU12" s="636"/>
      <c r="CV12" s="636"/>
      <c r="CW12" s="636"/>
      <c r="CX12" s="636"/>
      <c r="CY12" s="637"/>
      <c r="CZ12" s="661">
        <v>1.1000000000000001</v>
      </c>
      <c r="DA12" s="661"/>
      <c r="DB12" s="661"/>
      <c r="DC12" s="661"/>
      <c r="DD12" s="641" t="s">
        <v>126</v>
      </c>
      <c r="DE12" s="636"/>
      <c r="DF12" s="636"/>
      <c r="DG12" s="636"/>
      <c r="DH12" s="636"/>
      <c r="DI12" s="636"/>
      <c r="DJ12" s="636"/>
      <c r="DK12" s="636"/>
      <c r="DL12" s="636"/>
      <c r="DM12" s="636"/>
      <c r="DN12" s="636"/>
      <c r="DO12" s="636"/>
      <c r="DP12" s="637"/>
      <c r="DQ12" s="641">
        <v>1576150</v>
      </c>
      <c r="DR12" s="636"/>
      <c r="DS12" s="636"/>
      <c r="DT12" s="636"/>
      <c r="DU12" s="636"/>
      <c r="DV12" s="636"/>
      <c r="DW12" s="636"/>
      <c r="DX12" s="636"/>
      <c r="DY12" s="636"/>
      <c r="DZ12" s="636"/>
      <c r="EA12" s="636"/>
      <c r="EB12" s="636"/>
      <c r="EC12" s="671"/>
    </row>
    <row r="13" spans="2:143" ht="11.25" customHeight="1" x14ac:dyDescent="0.2">
      <c r="B13" s="632" t="s">
        <v>250</v>
      </c>
      <c r="C13" s="633"/>
      <c r="D13" s="633"/>
      <c r="E13" s="633"/>
      <c r="F13" s="633"/>
      <c r="G13" s="633"/>
      <c r="H13" s="633"/>
      <c r="I13" s="633"/>
      <c r="J13" s="633"/>
      <c r="K13" s="633"/>
      <c r="L13" s="633"/>
      <c r="M13" s="633"/>
      <c r="N13" s="633"/>
      <c r="O13" s="633"/>
      <c r="P13" s="633"/>
      <c r="Q13" s="634"/>
      <c r="R13" s="635" t="s">
        <v>126</v>
      </c>
      <c r="S13" s="636"/>
      <c r="T13" s="636"/>
      <c r="U13" s="636"/>
      <c r="V13" s="636"/>
      <c r="W13" s="636"/>
      <c r="X13" s="636"/>
      <c r="Y13" s="637"/>
      <c r="Z13" s="661" t="s">
        <v>126</v>
      </c>
      <c r="AA13" s="661"/>
      <c r="AB13" s="661"/>
      <c r="AC13" s="661"/>
      <c r="AD13" s="662" t="s">
        <v>126</v>
      </c>
      <c r="AE13" s="662"/>
      <c r="AF13" s="662"/>
      <c r="AG13" s="662"/>
      <c r="AH13" s="662"/>
      <c r="AI13" s="662"/>
      <c r="AJ13" s="662"/>
      <c r="AK13" s="662"/>
      <c r="AL13" s="638" t="s">
        <v>126</v>
      </c>
      <c r="AM13" s="639"/>
      <c r="AN13" s="639"/>
      <c r="AO13" s="663"/>
      <c r="AP13" s="632" t="s">
        <v>251</v>
      </c>
      <c r="AQ13" s="633"/>
      <c r="AR13" s="633"/>
      <c r="AS13" s="633"/>
      <c r="AT13" s="633"/>
      <c r="AU13" s="633"/>
      <c r="AV13" s="633"/>
      <c r="AW13" s="633"/>
      <c r="AX13" s="633"/>
      <c r="AY13" s="633"/>
      <c r="AZ13" s="633"/>
      <c r="BA13" s="633"/>
      <c r="BB13" s="633"/>
      <c r="BC13" s="633"/>
      <c r="BD13" s="633"/>
      <c r="BE13" s="633"/>
      <c r="BF13" s="634"/>
      <c r="BG13" s="635">
        <v>25837134</v>
      </c>
      <c r="BH13" s="636"/>
      <c r="BI13" s="636"/>
      <c r="BJ13" s="636"/>
      <c r="BK13" s="636"/>
      <c r="BL13" s="636"/>
      <c r="BM13" s="636"/>
      <c r="BN13" s="637"/>
      <c r="BO13" s="661">
        <v>37.6</v>
      </c>
      <c r="BP13" s="661"/>
      <c r="BQ13" s="661"/>
      <c r="BR13" s="661"/>
      <c r="BS13" s="662" t="s">
        <v>126</v>
      </c>
      <c r="BT13" s="662"/>
      <c r="BU13" s="662"/>
      <c r="BV13" s="662"/>
      <c r="BW13" s="662"/>
      <c r="BX13" s="662"/>
      <c r="BY13" s="662"/>
      <c r="BZ13" s="662"/>
      <c r="CA13" s="662"/>
      <c r="CB13" s="707"/>
      <c r="CD13" s="632" t="s">
        <v>252</v>
      </c>
      <c r="CE13" s="633"/>
      <c r="CF13" s="633"/>
      <c r="CG13" s="633"/>
      <c r="CH13" s="633"/>
      <c r="CI13" s="633"/>
      <c r="CJ13" s="633"/>
      <c r="CK13" s="633"/>
      <c r="CL13" s="633"/>
      <c r="CM13" s="633"/>
      <c r="CN13" s="633"/>
      <c r="CO13" s="633"/>
      <c r="CP13" s="633"/>
      <c r="CQ13" s="634"/>
      <c r="CR13" s="635">
        <v>12528363</v>
      </c>
      <c r="CS13" s="636"/>
      <c r="CT13" s="636"/>
      <c r="CU13" s="636"/>
      <c r="CV13" s="636"/>
      <c r="CW13" s="636"/>
      <c r="CX13" s="636"/>
      <c r="CY13" s="637"/>
      <c r="CZ13" s="661">
        <v>6.5</v>
      </c>
      <c r="DA13" s="661"/>
      <c r="DB13" s="661"/>
      <c r="DC13" s="661"/>
      <c r="DD13" s="641">
        <v>4923222</v>
      </c>
      <c r="DE13" s="636"/>
      <c r="DF13" s="636"/>
      <c r="DG13" s="636"/>
      <c r="DH13" s="636"/>
      <c r="DI13" s="636"/>
      <c r="DJ13" s="636"/>
      <c r="DK13" s="636"/>
      <c r="DL13" s="636"/>
      <c r="DM13" s="636"/>
      <c r="DN13" s="636"/>
      <c r="DO13" s="636"/>
      <c r="DP13" s="637"/>
      <c r="DQ13" s="641">
        <v>7918610</v>
      </c>
      <c r="DR13" s="636"/>
      <c r="DS13" s="636"/>
      <c r="DT13" s="636"/>
      <c r="DU13" s="636"/>
      <c r="DV13" s="636"/>
      <c r="DW13" s="636"/>
      <c r="DX13" s="636"/>
      <c r="DY13" s="636"/>
      <c r="DZ13" s="636"/>
      <c r="EA13" s="636"/>
      <c r="EB13" s="636"/>
      <c r="EC13" s="671"/>
    </row>
    <row r="14" spans="2:143" ht="11.25" customHeight="1" x14ac:dyDescent="0.2">
      <c r="B14" s="632" t="s">
        <v>253</v>
      </c>
      <c r="C14" s="633"/>
      <c r="D14" s="633"/>
      <c r="E14" s="633"/>
      <c r="F14" s="633"/>
      <c r="G14" s="633"/>
      <c r="H14" s="633"/>
      <c r="I14" s="633"/>
      <c r="J14" s="633"/>
      <c r="K14" s="633"/>
      <c r="L14" s="633"/>
      <c r="M14" s="633"/>
      <c r="N14" s="633"/>
      <c r="O14" s="633"/>
      <c r="P14" s="633"/>
      <c r="Q14" s="634"/>
      <c r="R14" s="635">
        <v>2</v>
      </c>
      <c r="S14" s="636"/>
      <c r="T14" s="636"/>
      <c r="U14" s="636"/>
      <c r="V14" s="636"/>
      <c r="W14" s="636"/>
      <c r="X14" s="636"/>
      <c r="Y14" s="637"/>
      <c r="Z14" s="661">
        <v>0</v>
      </c>
      <c r="AA14" s="661"/>
      <c r="AB14" s="661"/>
      <c r="AC14" s="661"/>
      <c r="AD14" s="662">
        <v>2</v>
      </c>
      <c r="AE14" s="662"/>
      <c r="AF14" s="662"/>
      <c r="AG14" s="662"/>
      <c r="AH14" s="662"/>
      <c r="AI14" s="662"/>
      <c r="AJ14" s="662"/>
      <c r="AK14" s="662"/>
      <c r="AL14" s="638">
        <v>0</v>
      </c>
      <c r="AM14" s="639"/>
      <c r="AN14" s="639"/>
      <c r="AO14" s="663"/>
      <c r="AP14" s="632" t="s">
        <v>254</v>
      </c>
      <c r="AQ14" s="633"/>
      <c r="AR14" s="633"/>
      <c r="AS14" s="633"/>
      <c r="AT14" s="633"/>
      <c r="AU14" s="633"/>
      <c r="AV14" s="633"/>
      <c r="AW14" s="633"/>
      <c r="AX14" s="633"/>
      <c r="AY14" s="633"/>
      <c r="AZ14" s="633"/>
      <c r="BA14" s="633"/>
      <c r="BB14" s="633"/>
      <c r="BC14" s="633"/>
      <c r="BD14" s="633"/>
      <c r="BE14" s="633"/>
      <c r="BF14" s="634"/>
      <c r="BG14" s="635">
        <v>514731</v>
      </c>
      <c r="BH14" s="636"/>
      <c r="BI14" s="636"/>
      <c r="BJ14" s="636"/>
      <c r="BK14" s="636"/>
      <c r="BL14" s="636"/>
      <c r="BM14" s="636"/>
      <c r="BN14" s="637"/>
      <c r="BO14" s="661">
        <v>0.7</v>
      </c>
      <c r="BP14" s="661"/>
      <c r="BQ14" s="661"/>
      <c r="BR14" s="661"/>
      <c r="BS14" s="662" t="s">
        <v>126</v>
      </c>
      <c r="BT14" s="662"/>
      <c r="BU14" s="662"/>
      <c r="BV14" s="662"/>
      <c r="BW14" s="662"/>
      <c r="BX14" s="662"/>
      <c r="BY14" s="662"/>
      <c r="BZ14" s="662"/>
      <c r="CA14" s="662"/>
      <c r="CB14" s="707"/>
      <c r="CD14" s="632" t="s">
        <v>255</v>
      </c>
      <c r="CE14" s="633"/>
      <c r="CF14" s="633"/>
      <c r="CG14" s="633"/>
      <c r="CH14" s="633"/>
      <c r="CI14" s="633"/>
      <c r="CJ14" s="633"/>
      <c r="CK14" s="633"/>
      <c r="CL14" s="633"/>
      <c r="CM14" s="633"/>
      <c r="CN14" s="633"/>
      <c r="CO14" s="633"/>
      <c r="CP14" s="633"/>
      <c r="CQ14" s="634"/>
      <c r="CR14" s="635">
        <v>4623680</v>
      </c>
      <c r="CS14" s="636"/>
      <c r="CT14" s="636"/>
      <c r="CU14" s="636"/>
      <c r="CV14" s="636"/>
      <c r="CW14" s="636"/>
      <c r="CX14" s="636"/>
      <c r="CY14" s="637"/>
      <c r="CZ14" s="661">
        <v>2.4</v>
      </c>
      <c r="DA14" s="661"/>
      <c r="DB14" s="661"/>
      <c r="DC14" s="661"/>
      <c r="DD14" s="641">
        <v>103245</v>
      </c>
      <c r="DE14" s="636"/>
      <c r="DF14" s="636"/>
      <c r="DG14" s="636"/>
      <c r="DH14" s="636"/>
      <c r="DI14" s="636"/>
      <c r="DJ14" s="636"/>
      <c r="DK14" s="636"/>
      <c r="DL14" s="636"/>
      <c r="DM14" s="636"/>
      <c r="DN14" s="636"/>
      <c r="DO14" s="636"/>
      <c r="DP14" s="637"/>
      <c r="DQ14" s="641">
        <v>3144538</v>
      </c>
      <c r="DR14" s="636"/>
      <c r="DS14" s="636"/>
      <c r="DT14" s="636"/>
      <c r="DU14" s="636"/>
      <c r="DV14" s="636"/>
      <c r="DW14" s="636"/>
      <c r="DX14" s="636"/>
      <c r="DY14" s="636"/>
      <c r="DZ14" s="636"/>
      <c r="EA14" s="636"/>
      <c r="EB14" s="636"/>
      <c r="EC14" s="671"/>
    </row>
    <row r="15" spans="2:143" ht="11.25" customHeight="1" x14ac:dyDescent="0.2">
      <c r="B15" s="632" t="s">
        <v>256</v>
      </c>
      <c r="C15" s="633"/>
      <c r="D15" s="633"/>
      <c r="E15" s="633"/>
      <c r="F15" s="633"/>
      <c r="G15" s="633"/>
      <c r="H15" s="633"/>
      <c r="I15" s="633"/>
      <c r="J15" s="633"/>
      <c r="K15" s="633"/>
      <c r="L15" s="633"/>
      <c r="M15" s="633"/>
      <c r="N15" s="633"/>
      <c r="O15" s="633"/>
      <c r="P15" s="633"/>
      <c r="Q15" s="634"/>
      <c r="R15" s="635" t="s">
        <v>126</v>
      </c>
      <c r="S15" s="636"/>
      <c r="T15" s="636"/>
      <c r="U15" s="636"/>
      <c r="V15" s="636"/>
      <c r="W15" s="636"/>
      <c r="X15" s="636"/>
      <c r="Y15" s="637"/>
      <c r="Z15" s="661" t="s">
        <v>126</v>
      </c>
      <c r="AA15" s="661"/>
      <c r="AB15" s="661"/>
      <c r="AC15" s="661"/>
      <c r="AD15" s="662" t="s">
        <v>126</v>
      </c>
      <c r="AE15" s="662"/>
      <c r="AF15" s="662"/>
      <c r="AG15" s="662"/>
      <c r="AH15" s="662"/>
      <c r="AI15" s="662"/>
      <c r="AJ15" s="662"/>
      <c r="AK15" s="662"/>
      <c r="AL15" s="638" t="s">
        <v>126</v>
      </c>
      <c r="AM15" s="639"/>
      <c r="AN15" s="639"/>
      <c r="AO15" s="663"/>
      <c r="AP15" s="632" t="s">
        <v>257</v>
      </c>
      <c r="AQ15" s="633"/>
      <c r="AR15" s="633"/>
      <c r="AS15" s="633"/>
      <c r="AT15" s="633"/>
      <c r="AU15" s="633"/>
      <c r="AV15" s="633"/>
      <c r="AW15" s="633"/>
      <c r="AX15" s="633"/>
      <c r="AY15" s="633"/>
      <c r="AZ15" s="633"/>
      <c r="BA15" s="633"/>
      <c r="BB15" s="633"/>
      <c r="BC15" s="633"/>
      <c r="BD15" s="633"/>
      <c r="BE15" s="633"/>
      <c r="BF15" s="634"/>
      <c r="BG15" s="635">
        <v>2305835</v>
      </c>
      <c r="BH15" s="636"/>
      <c r="BI15" s="636"/>
      <c r="BJ15" s="636"/>
      <c r="BK15" s="636"/>
      <c r="BL15" s="636"/>
      <c r="BM15" s="636"/>
      <c r="BN15" s="637"/>
      <c r="BO15" s="661">
        <v>3.4</v>
      </c>
      <c r="BP15" s="661"/>
      <c r="BQ15" s="661"/>
      <c r="BR15" s="661"/>
      <c r="BS15" s="662" t="s">
        <v>126</v>
      </c>
      <c r="BT15" s="662"/>
      <c r="BU15" s="662"/>
      <c r="BV15" s="662"/>
      <c r="BW15" s="662"/>
      <c r="BX15" s="662"/>
      <c r="BY15" s="662"/>
      <c r="BZ15" s="662"/>
      <c r="CA15" s="662"/>
      <c r="CB15" s="707"/>
      <c r="CD15" s="632" t="s">
        <v>258</v>
      </c>
      <c r="CE15" s="633"/>
      <c r="CF15" s="633"/>
      <c r="CG15" s="633"/>
      <c r="CH15" s="633"/>
      <c r="CI15" s="633"/>
      <c r="CJ15" s="633"/>
      <c r="CK15" s="633"/>
      <c r="CL15" s="633"/>
      <c r="CM15" s="633"/>
      <c r="CN15" s="633"/>
      <c r="CO15" s="633"/>
      <c r="CP15" s="633"/>
      <c r="CQ15" s="634"/>
      <c r="CR15" s="635">
        <v>26030174</v>
      </c>
      <c r="CS15" s="636"/>
      <c r="CT15" s="636"/>
      <c r="CU15" s="636"/>
      <c r="CV15" s="636"/>
      <c r="CW15" s="636"/>
      <c r="CX15" s="636"/>
      <c r="CY15" s="637"/>
      <c r="CZ15" s="661">
        <v>13.6</v>
      </c>
      <c r="DA15" s="661"/>
      <c r="DB15" s="661"/>
      <c r="DC15" s="661"/>
      <c r="DD15" s="641">
        <v>10251153</v>
      </c>
      <c r="DE15" s="636"/>
      <c r="DF15" s="636"/>
      <c r="DG15" s="636"/>
      <c r="DH15" s="636"/>
      <c r="DI15" s="636"/>
      <c r="DJ15" s="636"/>
      <c r="DK15" s="636"/>
      <c r="DL15" s="636"/>
      <c r="DM15" s="636"/>
      <c r="DN15" s="636"/>
      <c r="DO15" s="636"/>
      <c r="DP15" s="637"/>
      <c r="DQ15" s="641">
        <v>15772863</v>
      </c>
      <c r="DR15" s="636"/>
      <c r="DS15" s="636"/>
      <c r="DT15" s="636"/>
      <c r="DU15" s="636"/>
      <c r="DV15" s="636"/>
      <c r="DW15" s="636"/>
      <c r="DX15" s="636"/>
      <c r="DY15" s="636"/>
      <c r="DZ15" s="636"/>
      <c r="EA15" s="636"/>
      <c r="EB15" s="636"/>
      <c r="EC15" s="671"/>
    </row>
    <row r="16" spans="2:143" ht="11.25" customHeight="1" x14ac:dyDescent="0.2">
      <c r="B16" s="632" t="s">
        <v>259</v>
      </c>
      <c r="C16" s="633"/>
      <c r="D16" s="633"/>
      <c r="E16" s="633"/>
      <c r="F16" s="633"/>
      <c r="G16" s="633"/>
      <c r="H16" s="633"/>
      <c r="I16" s="633"/>
      <c r="J16" s="633"/>
      <c r="K16" s="633"/>
      <c r="L16" s="633"/>
      <c r="M16" s="633"/>
      <c r="N16" s="633"/>
      <c r="O16" s="633"/>
      <c r="P16" s="633"/>
      <c r="Q16" s="634"/>
      <c r="R16" s="635">
        <v>169572</v>
      </c>
      <c r="S16" s="636"/>
      <c r="T16" s="636"/>
      <c r="U16" s="636"/>
      <c r="V16" s="636"/>
      <c r="W16" s="636"/>
      <c r="X16" s="636"/>
      <c r="Y16" s="637"/>
      <c r="Z16" s="661">
        <v>0.1</v>
      </c>
      <c r="AA16" s="661"/>
      <c r="AB16" s="661"/>
      <c r="AC16" s="661"/>
      <c r="AD16" s="662">
        <v>169572</v>
      </c>
      <c r="AE16" s="662"/>
      <c r="AF16" s="662"/>
      <c r="AG16" s="662"/>
      <c r="AH16" s="662"/>
      <c r="AI16" s="662"/>
      <c r="AJ16" s="662"/>
      <c r="AK16" s="662"/>
      <c r="AL16" s="638">
        <v>0.2</v>
      </c>
      <c r="AM16" s="639"/>
      <c r="AN16" s="639"/>
      <c r="AO16" s="663"/>
      <c r="AP16" s="632" t="s">
        <v>260</v>
      </c>
      <c r="AQ16" s="633"/>
      <c r="AR16" s="633"/>
      <c r="AS16" s="633"/>
      <c r="AT16" s="633"/>
      <c r="AU16" s="633"/>
      <c r="AV16" s="633"/>
      <c r="AW16" s="633"/>
      <c r="AX16" s="633"/>
      <c r="AY16" s="633"/>
      <c r="AZ16" s="633"/>
      <c r="BA16" s="633"/>
      <c r="BB16" s="633"/>
      <c r="BC16" s="633"/>
      <c r="BD16" s="633"/>
      <c r="BE16" s="633"/>
      <c r="BF16" s="634"/>
      <c r="BG16" s="635" t="s">
        <v>126</v>
      </c>
      <c r="BH16" s="636"/>
      <c r="BI16" s="636"/>
      <c r="BJ16" s="636"/>
      <c r="BK16" s="636"/>
      <c r="BL16" s="636"/>
      <c r="BM16" s="636"/>
      <c r="BN16" s="637"/>
      <c r="BO16" s="661" t="s">
        <v>126</v>
      </c>
      <c r="BP16" s="661"/>
      <c r="BQ16" s="661"/>
      <c r="BR16" s="661"/>
      <c r="BS16" s="662" t="s">
        <v>126</v>
      </c>
      <c r="BT16" s="662"/>
      <c r="BU16" s="662"/>
      <c r="BV16" s="662"/>
      <c r="BW16" s="662"/>
      <c r="BX16" s="662"/>
      <c r="BY16" s="662"/>
      <c r="BZ16" s="662"/>
      <c r="CA16" s="662"/>
      <c r="CB16" s="707"/>
      <c r="CD16" s="632" t="s">
        <v>261</v>
      </c>
      <c r="CE16" s="633"/>
      <c r="CF16" s="633"/>
      <c r="CG16" s="633"/>
      <c r="CH16" s="633"/>
      <c r="CI16" s="633"/>
      <c r="CJ16" s="633"/>
      <c r="CK16" s="633"/>
      <c r="CL16" s="633"/>
      <c r="CM16" s="633"/>
      <c r="CN16" s="633"/>
      <c r="CO16" s="633"/>
      <c r="CP16" s="633"/>
      <c r="CQ16" s="634"/>
      <c r="CR16" s="635" t="s">
        <v>126</v>
      </c>
      <c r="CS16" s="636"/>
      <c r="CT16" s="636"/>
      <c r="CU16" s="636"/>
      <c r="CV16" s="636"/>
      <c r="CW16" s="636"/>
      <c r="CX16" s="636"/>
      <c r="CY16" s="637"/>
      <c r="CZ16" s="661" t="s">
        <v>126</v>
      </c>
      <c r="DA16" s="661"/>
      <c r="DB16" s="661"/>
      <c r="DC16" s="661"/>
      <c r="DD16" s="641" t="s">
        <v>126</v>
      </c>
      <c r="DE16" s="636"/>
      <c r="DF16" s="636"/>
      <c r="DG16" s="636"/>
      <c r="DH16" s="636"/>
      <c r="DI16" s="636"/>
      <c r="DJ16" s="636"/>
      <c r="DK16" s="636"/>
      <c r="DL16" s="636"/>
      <c r="DM16" s="636"/>
      <c r="DN16" s="636"/>
      <c r="DO16" s="636"/>
      <c r="DP16" s="637"/>
      <c r="DQ16" s="641" t="s">
        <v>126</v>
      </c>
      <c r="DR16" s="636"/>
      <c r="DS16" s="636"/>
      <c r="DT16" s="636"/>
      <c r="DU16" s="636"/>
      <c r="DV16" s="636"/>
      <c r="DW16" s="636"/>
      <c r="DX16" s="636"/>
      <c r="DY16" s="636"/>
      <c r="DZ16" s="636"/>
      <c r="EA16" s="636"/>
      <c r="EB16" s="636"/>
      <c r="EC16" s="671"/>
    </row>
    <row r="17" spans="2:133" ht="11.25" customHeight="1" x14ac:dyDescent="0.2">
      <c r="B17" s="632" t="s">
        <v>262</v>
      </c>
      <c r="C17" s="633"/>
      <c r="D17" s="633"/>
      <c r="E17" s="633"/>
      <c r="F17" s="633"/>
      <c r="G17" s="633"/>
      <c r="H17" s="633"/>
      <c r="I17" s="633"/>
      <c r="J17" s="633"/>
      <c r="K17" s="633"/>
      <c r="L17" s="633"/>
      <c r="M17" s="633"/>
      <c r="N17" s="633"/>
      <c r="O17" s="633"/>
      <c r="P17" s="633"/>
      <c r="Q17" s="634"/>
      <c r="R17" s="635">
        <v>688056</v>
      </c>
      <c r="S17" s="636"/>
      <c r="T17" s="636"/>
      <c r="U17" s="636"/>
      <c r="V17" s="636"/>
      <c r="W17" s="636"/>
      <c r="X17" s="636"/>
      <c r="Y17" s="637"/>
      <c r="Z17" s="661">
        <v>0.3</v>
      </c>
      <c r="AA17" s="661"/>
      <c r="AB17" s="661"/>
      <c r="AC17" s="661"/>
      <c r="AD17" s="662">
        <v>688056</v>
      </c>
      <c r="AE17" s="662"/>
      <c r="AF17" s="662"/>
      <c r="AG17" s="662"/>
      <c r="AH17" s="662"/>
      <c r="AI17" s="662"/>
      <c r="AJ17" s="662"/>
      <c r="AK17" s="662"/>
      <c r="AL17" s="638">
        <v>0.8</v>
      </c>
      <c r="AM17" s="639"/>
      <c r="AN17" s="639"/>
      <c r="AO17" s="663"/>
      <c r="AP17" s="632" t="s">
        <v>263</v>
      </c>
      <c r="AQ17" s="633"/>
      <c r="AR17" s="633"/>
      <c r="AS17" s="633"/>
      <c r="AT17" s="633"/>
      <c r="AU17" s="633"/>
      <c r="AV17" s="633"/>
      <c r="AW17" s="633"/>
      <c r="AX17" s="633"/>
      <c r="AY17" s="633"/>
      <c r="AZ17" s="633"/>
      <c r="BA17" s="633"/>
      <c r="BB17" s="633"/>
      <c r="BC17" s="633"/>
      <c r="BD17" s="633"/>
      <c r="BE17" s="633"/>
      <c r="BF17" s="634"/>
      <c r="BG17" s="635" t="s">
        <v>126</v>
      </c>
      <c r="BH17" s="636"/>
      <c r="BI17" s="636"/>
      <c r="BJ17" s="636"/>
      <c r="BK17" s="636"/>
      <c r="BL17" s="636"/>
      <c r="BM17" s="636"/>
      <c r="BN17" s="637"/>
      <c r="BO17" s="661" t="s">
        <v>126</v>
      </c>
      <c r="BP17" s="661"/>
      <c r="BQ17" s="661"/>
      <c r="BR17" s="661"/>
      <c r="BS17" s="662" t="s">
        <v>126</v>
      </c>
      <c r="BT17" s="662"/>
      <c r="BU17" s="662"/>
      <c r="BV17" s="662"/>
      <c r="BW17" s="662"/>
      <c r="BX17" s="662"/>
      <c r="BY17" s="662"/>
      <c r="BZ17" s="662"/>
      <c r="CA17" s="662"/>
      <c r="CB17" s="707"/>
      <c r="CD17" s="632" t="s">
        <v>264</v>
      </c>
      <c r="CE17" s="633"/>
      <c r="CF17" s="633"/>
      <c r="CG17" s="633"/>
      <c r="CH17" s="633"/>
      <c r="CI17" s="633"/>
      <c r="CJ17" s="633"/>
      <c r="CK17" s="633"/>
      <c r="CL17" s="633"/>
      <c r="CM17" s="633"/>
      <c r="CN17" s="633"/>
      <c r="CO17" s="633"/>
      <c r="CP17" s="633"/>
      <c r="CQ17" s="634"/>
      <c r="CR17" s="635">
        <v>7194072</v>
      </c>
      <c r="CS17" s="636"/>
      <c r="CT17" s="636"/>
      <c r="CU17" s="636"/>
      <c r="CV17" s="636"/>
      <c r="CW17" s="636"/>
      <c r="CX17" s="636"/>
      <c r="CY17" s="637"/>
      <c r="CZ17" s="661">
        <v>3.8</v>
      </c>
      <c r="DA17" s="661"/>
      <c r="DB17" s="661"/>
      <c r="DC17" s="661"/>
      <c r="DD17" s="641" t="s">
        <v>126</v>
      </c>
      <c r="DE17" s="636"/>
      <c r="DF17" s="636"/>
      <c r="DG17" s="636"/>
      <c r="DH17" s="636"/>
      <c r="DI17" s="636"/>
      <c r="DJ17" s="636"/>
      <c r="DK17" s="636"/>
      <c r="DL17" s="636"/>
      <c r="DM17" s="636"/>
      <c r="DN17" s="636"/>
      <c r="DO17" s="636"/>
      <c r="DP17" s="637"/>
      <c r="DQ17" s="641">
        <v>7184072</v>
      </c>
      <c r="DR17" s="636"/>
      <c r="DS17" s="636"/>
      <c r="DT17" s="636"/>
      <c r="DU17" s="636"/>
      <c r="DV17" s="636"/>
      <c r="DW17" s="636"/>
      <c r="DX17" s="636"/>
      <c r="DY17" s="636"/>
      <c r="DZ17" s="636"/>
      <c r="EA17" s="636"/>
      <c r="EB17" s="636"/>
      <c r="EC17" s="671"/>
    </row>
    <row r="18" spans="2:133" ht="11.25" customHeight="1" x14ac:dyDescent="0.2">
      <c r="B18" s="632" t="s">
        <v>265</v>
      </c>
      <c r="C18" s="633"/>
      <c r="D18" s="633"/>
      <c r="E18" s="633"/>
      <c r="F18" s="633"/>
      <c r="G18" s="633"/>
      <c r="H18" s="633"/>
      <c r="I18" s="633"/>
      <c r="J18" s="633"/>
      <c r="K18" s="633"/>
      <c r="L18" s="633"/>
      <c r="M18" s="633"/>
      <c r="N18" s="633"/>
      <c r="O18" s="633"/>
      <c r="P18" s="633"/>
      <c r="Q18" s="634"/>
      <c r="R18" s="635">
        <v>898579</v>
      </c>
      <c r="S18" s="636"/>
      <c r="T18" s="636"/>
      <c r="U18" s="636"/>
      <c r="V18" s="636"/>
      <c r="W18" s="636"/>
      <c r="X18" s="636"/>
      <c r="Y18" s="637"/>
      <c r="Z18" s="661">
        <v>0.4</v>
      </c>
      <c r="AA18" s="661"/>
      <c r="AB18" s="661"/>
      <c r="AC18" s="661"/>
      <c r="AD18" s="662">
        <v>861153</v>
      </c>
      <c r="AE18" s="662"/>
      <c r="AF18" s="662"/>
      <c r="AG18" s="662"/>
      <c r="AH18" s="662"/>
      <c r="AI18" s="662"/>
      <c r="AJ18" s="662"/>
      <c r="AK18" s="662"/>
      <c r="AL18" s="638">
        <v>1</v>
      </c>
      <c r="AM18" s="639"/>
      <c r="AN18" s="639"/>
      <c r="AO18" s="663"/>
      <c r="AP18" s="632" t="s">
        <v>266</v>
      </c>
      <c r="AQ18" s="633"/>
      <c r="AR18" s="633"/>
      <c r="AS18" s="633"/>
      <c r="AT18" s="633"/>
      <c r="AU18" s="633"/>
      <c r="AV18" s="633"/>
      <c r="AW18" s="633"/>
      <c r="AX18" s="633"/>
      <c r="AY18" s="633"/>
      <c r="AZ18" s="633"/>
      <c r="BA18" s="633"/>
      <c r="BB18" s="633"/>
      <c r="BC18" s="633"/>
      <c r="BD18" s="633"/>
      <c r="BE18" s="633"/>
      <c r="BF18" s="634"/>
      <c r="BG18" s="635" t="s">
        <v>126</v>
      </c>
      <c r="BH18" s="636"/>
      <c r="BI18" s="636"/>
      <c r="BJ18" s="636"/>
      <c r="BK18" s="636"/>
      <c r="BL18" s="636"/>
      <c r="BM18" s="636"/>
      <c r="BN18" s="637"/>
      <c r="BO18" s="661" t="s">
        <v>126</v>
      </c>
      <c r="BP18" s="661"/>
      <c r="BQ18" s="661"/>
      <c r="BR18" s="661"/>
      <c r="BS18" s="662" t="s">
        <v>126</v>
      </c>
      <c r="BT18" s="662"/>
      <c r="BU18" s="662"/>
      <c r="BV18" s="662"/>
      <c r="BW18" s="662"/>
      <c r="BX18" s="662"/>
      <c r="BY18" s="662"/>
      <c r="BZ18" s="662"/>
      <c r="CA18" s="662"/>
      <c r="CB18" s="707"/>
      <c r="CD18" s="632" t="s">
        <v>267</v>
      </c>
      <c r="CE18" s="633"/>
      <c r="CF18" s="633"/>
      <c r="CG18" s="633"/>
      <c r="CH18" s="633"/>
      <c r="CI18" s="633"/>
      <c r="CJ18" s="633"/>
      <c r="CK18" s="633"/>
      <c r="CL18" s="633"/>
      <c r="CM18" s="633"/>
      <c r="CN18" s="633"/>
      <c r="CO18" s="633"/>
      <c r="CP18" s="633"/>
      <c r="CQ18" s="634"/>
      <c r="CR18" s="635" t="s">
        <v>126</v>
      </c>
      <c r="CS18" s="636"/>
      <c r="CT18" s="636"/>
      <c r="CU18" s="636"/>
      <c r="CV18" s="636"/>
      <c r="CW18" s="636"/>
      <c r="CX18" s="636"/>
      <c r="CY18" s="637"/>
      <c r="CZ18" s="661" t="s">
        <v>126</v>
      </c>
      <c r="DA18" s="661"/>
      <c r="DB18" s="661"/>
      <c r="DC18" s="661"/>
      <c r="DD18" s="641" t="s">
        <v>126</v>
      </c>
      <c r="DE18" s="636"/>
      <c r="DF18" s="636"/>
      <c r="DG18" s="636"/>
      <c r="DH18" s="636"/>
      <c r="DI18" s="636"/>
      <c r="DJ18" s="636"/>
      <c r="DK18" s="636"/>
      <c r="DL18" s="636"/>
      <c r="DM18" s="636"/>
      <c r="DN18" s="636"/>
      <c r="DO18" s="636"/>
      <c r="DP18" s="637"/>
      <c r="DQ18" s="641" t="s">
        <v>126</v>
      </c>
      <c r="DR18" s="636"/>
      <c r="DS18" s="636"/>
      <c r="DT18" s="636"/>
      <c r="DU18" s="636"/>
      <c r="DV18" s="636"/>
      <c r="DW18" s="636"/>
      <c r="DX18" s="636"/>
      <c r="DY18" s="636"/>
      <c r="DZ18" s="636"/>
      <c r="EA18" s="636"/>
      <c r="EB18" s="636"/>
      <c r="EC18" s="671"/>
    </row>
    <row r="19" spans="2:133" ht="11.25" customHeight="1" x14ac:dyDescent="0.2">
      <c r="B19" s="632" t="s">
        <v>268</v>
      </c>
      <c r="C19" s="633"/>
      <c r="D19" s="633"/>
      <c r="E19" s="633"/>
      <c r="F19" s="633"/>
      <c r="G19" s="633"/>
      <c r="H19" s="633"/>
      <c r="I19" s="633"/>
      <c r="J19" s="633"/>
      <c r="K19" s="633"/>
      <c r="L19" s="633"/>
      <c r="M19" s="633"/>
      <c r="N19" s="633"/>
      <c r="O19" s="633"/>
      <c r="P19" s="633"/>
      <c r="Q19" s="634"/>
      <c r="R19" s="635">
        <v>426050</v>
      </c>
      <c r="S19" s="636"/>
      <c r="T19" s="636"/>
      <c r="U19" s="636"/>
      <c r="V19" s="636"/>
      <c r="W19" s="636"/>
      <c r="X19" s="636"/>
      <c r="Y19" s="637"/>
      <c r="Z19" s="661">
        <v>0.2</v>
      </c>
      <c r="AA19" s="661"/>
      <c r="AB19" s="661"/>
      <c r="AC19" s="661"/>
      <c r="AD19" s="662">
        <v>426050</v>
      </c>
      <c r="AE19" s="662"/>
      <c r="AF19" s="662"/>
      <c r="AG19" s="662"/>
      <c r="AH19" s="662"/>
      <c r="AI19" s="662"/>
      <c r="AJ19" s="662"/>
      <c r="AK19" s="662"/>
      <c r="AL19" s="638">
        <v>0.5</v>
      </c>
      <c r="AM19" s="639"/>
      <c r="AN19" s="639"/>
      <c r="AO19" s="663"/>
      <c r="AP19" s="632" t="s">
        <v>269</v>
      </c>
      <c r="AQ19" s="633"/>
      <c r="AR19" s="633"/>
      <c r="AS19" s="633"/>
      <c r="AT19" s="633"/>
      <c r="AU19" s="633"/>
      <c r="AV19" s="633"/>
      <c r="AW19" s="633"/>
      <c r="AX19" s="633"/>
      <c r="AY19" s="633"/>
      <c r="AZ19" s="633"/>
      <c r="BA19" s="633"/>
      <c r="BB19" s="633"/>
      <c r="BC19" s="633"/>
      <c r="BD19" s="633"/>
      <c r="BE19" s="633"/>
      <c r="BF19" s="634"/>
      <c r="BG19" s="635">
        <v>5731712</v>
      </c>
      <c r="BH19" s="636"/>
      <c r="BI19" s="636"/>
      <c r="BJ19" s="636"/>
      <c r="BK19" s="636"/>
      <c r="BL19" s="636"/>
      <c r="BM19" s="636"/>
      <c r="BN19" s="637"/>
      <c r="BO19" s="661">
        <v>8.3000000000000007</v>
      </c>
      <c r="BP19" s="661"/>
      <c r="BQ19" s="661"/>
      <c r="BR19" s="661"/>
      <c r="BS19" s="662" t="s">
        <v>126</v>
      </c>
      <c r="BT19" s="662"/>
      <c r="BU19" s="662"/>
      <c r="BV19" s="662"/>
      <c r="BW19" s="662"/>
      <c r="BX19" s="662"/>
      <c r="BY19" s="662"/>
      <c r="BZ19" s="662"/>
      <c r="CA19" s="662"/>
      <c r="CB19" s="707"/>
      <c r="CD19" s="632" t="s">
        <v>270</v>
      </c>
      <c r="CE19" s="633"/>
      <c r="CF19" s="633"/>
      <c r="CG19" s="633"/>
      <c r="CH19" s="633"/>
      <c r="CI19" s="633"/>
      <c r="CJ19" s="633"/>
      <c r="CK19" s="633"/>
      <c r="CL19" s="633"/>
      <c r="CM19" s="633"/>
      <c r="CN19" s="633"/>
      <c r="CO19" s="633"/>
      <c r="CP19" s="633"/>
      <c r="CQ19" s="634"/>
      <c r="CR19" s="635" t="s">
        <v>126</v>
      </c>
      <c r="CS19" s="636"/>
      <c r="CT19" s="636"/>
      <c r="CU19" s="636"/>
      <c r="CV19" s="636"/>
      <c r="CW19" s="636"/>
      <c r="CX19" s="636"/>
      <c r="CY19" s="637"/>
      <c r="CZ19" s="661" t="s">
        <v>126</v>
      </c>
      <c r="DA19" s="661"/>
      <c r="DB19" s="661"/>
      <c r="DC19" s="661"/>
      <c r="DD19" s="641" t="s">
        <v>126</v>
      </c>
      <c r="DE19" s="636"/>
      <c r="DF19" s="636"/>
      <c r="DG19" s="636"/>
      <c r="DH19" s="636"/>
      <c r="DI19" s="636"/>
      <c r="DJ19" s="636"/>
      <c r="DK19" s="636"/>
      <c r="DL19" s="636"/>
      <c r="DM19" s="636"/>
      <c r="DN19" s="636"/>
      <c r="DO19" s="636"/>
      <c r="DP19" s="637"/>
      <c r="DQ19" s="641" t="s">
        <v>126</v>
      </c>
      <c r="DR19" s="636"/>
      <c r="DS19" s="636"/>
      <c r="DT19" s="636"/>
      <c r="DU19" s="636"/>
      <c r="DV19" s="636"/>
      <c r="DW19" s="636"/>
      <c r="DX19" s="636"/>
      <c r="DY19" s="636"/>
      <c r="DZ19" s="636"/>
      <c r="EA19" s="636"/>
      <c r="EB19" s="636"/>
      <c r="EC19" s="671"/>
    </row>
    <row r="20" spans="2:133" ht="11.25" customHeight="1" x14ac:dyDescent="0.2">
      <c r="B20" s="632" t="s">
        <v>271</v>
      </c>
      <c r="C20" s="633"/>
      <c r="D20" s="633"/>
      <c r="E20" s="633"/>
      <c r="F20" s="633"/>
      <c r="G20" s="633"/>
      <c r="H20" s="633"/>
      <c r="I20" s="633"/>
      <c r="J20" s="633"/>
      <c r="K20" s="633"/>
      <c r="L20" s="633"/>
      <c r="M20" s="633"/>
      <c r="N20" s="633"/>
      <c r="O20" s="633"/>
      <c r="P20" s="633"/>
      <c r="Q20" s="634"/>
      <c r="R20" s="635">
        <v>47868</v>
      </c>
      <c r="S20" s="636"/>
      <c r="T20" s="636"/>
      <c r="U20" s="636"/>
      <c r="V20" s="636"/>
      <c r="W20" s="636"/>
      <c r="X20" s="636"/>
      <c r="Y20" s="637"/>
      <c r="Z20" s="661">
        <v>0</v>
      </c>
      <c r="AA20" s="661"/>
      <c r="AB20" s="661"/>
      <c r="AC20" s="661"/>
      <c r="AD20" s="662">
        <v>47868</v>
      </c>
      <c r="AE20" s="662"/>
      <c r="AF20" s="662"/>
      <c r="AG20" s="662"/>
      <c r="AH20" s="662"/>
      <c r="AI20" s="662"/>
      <c r="AJ20" s="662"/>
      <c r="AK20" s="662"/>
      <c r="AL20" s="638">
        <v>0.1</v>
      </c>
      <c r="AM20" s="639"/>
      <c r="AN20" s="639"/>
      <c r="AO20" s="663"/>
      <c r="AP20" s="632" t="s">
        <v>272</v>
      </c>
      <c r="AQ20" s="633"/>
      <c r="AR20" s="633"/>
      <c r="AS20" s="633"/>
      <c r="AT20" s="633"/>
      <c r="AU20" s="633"/>
      <c r="AV20" s="633"/>
      <c r="AW20" s="633"/>
      <c r="AX20" s="633"/>
      <c r="AY20" s="633"/>
      <c r="AZ20" s="633"/>
      <c r="BA20" s="633"/>
      <c r="BB20" s="633"/>
      <c r="BC20" s="633"/>
      <c r="BD20" s="633"/>
      <c r="BE20" s="633"/>
      <c r="BF20" s="634"/>
      <c r="BG20" s="635">
        <v>5731712</v>
      </c>
      <c r="BH20" s="636"/>
      <c r="BI20" s="636"/>
      <c r="BJ20" s="636"/>
      <c r="BK20" s="636"/>
      <c r="BL20" s="636"/>
      <c r="BM20" s="636"/>
      <c r="BN20" s="637"/>
      <c r="BO20" s="661">
        <v>8.3000000000000007</v>
      </c>
      <c r="BP20" s="661"/>
      <c r="BQ20" s="661"/>
      <c r="BR20" s="661"/>
      <c r="BS20" s="662" t="s">
        <v>126</v>
      </c>
      <c r="BT20" s="662"/>
      <c r="BU20" s="662"/>
      <c r="BV20" s="662"/>
      <c r="BW20" s="662"/>
      <c r="BX20" s="662"/>
      <c r="BY20" s="662"/>
      <c r="BZ20" s="662"/>
      <c r="CA20" s="662"/>
      <c r="CB20" s="707"/>
      <c r="CD20" s="632" t="s">
        <v>273</v>
      </c>
      <c r="CE20" s="633"/>
      <c r="CF20" s="633"/>
      <c r="CG20" s="633"/>
      <c r="CH20" s="633"/>
      <c r="CI20" s="633"/>
      <c r="CJ20" s="633"/>
      <c r="CK20" s="633"/>
      <c r="CL20" s="633"/>
      <c r="CM20" s="633"/>
      <c r="CN20" s="633"/>
      <c r="CO20" s="633"/>
      <c r="CP20" s="633"/>
      <c r="CQ20" s="634"/>
      <c r="CR20" s="635">
        <v>191617973</v>
      </c>
      <c r="CS20" s="636"/>
      <c r="CT20" s="636"/>
      <c r="CU20" s="636"/>
      <c r="CV20" s="636"/>
      <c r="CW20" s="636"/>
      <c r="CX20" s="636"/>
      <c r="CY20" s="637"/>
      <c r="CZ20" s="661">
        <v>100</v>
      </c>
      <c r="DA20" s="661"/>
      <c r="DB20" s="661"/>
      <c r="DC20" s="661"/>
      <c r="DD20" s="641">
        <v>31348668</v>
      </c>
      <c r="DE20" s="636"/>
      <c r="DF20" s="636"/>
      <c r="DG20" s="636"/>
      <c r="DH20" s="636"/>
      <c r="DI20" s="636"/>
      <c r="DJ20" s="636"/>
      <c r="DK20" s="636"/>
      <c r="DL20" s="636"/>
      <c r="DM20" s="636"/>
      <c r="DN20" s="636"/>
      <c r="DO20" s="636"/>
      <c r="DP20" s="637"/>
      <c r="DQ20" s="641">
        <v>96542405</v>
      </c>
      <c r="DR20" s="636"/>
      <c r="DS20" s="636"/>
      <c r="DT20" s="636"/>
      <c r="DU20" s="636"/>
      <c r="DV20" s="636"/>
      <c r="DW20" s="636"/>
      <c r="DX20" s="636"/>
      <c r="DY20" s="636"/>
      <c r="DZ20" s="636"/>
      <c r="EA20" s="636"/>
      <c r="EB20" s="636"/>
      <c r="EC20" s="671"/>
    </row>
    <row r="21" spans="2:133" ht="11.25" customHeight="1" x14ac:dyDescent="0.2">
      <c r="B21" s="632" t="s">
        <v>274</v>
      </c>
      <c r="C21" s="633"/>
      <c r="D21" s="633"/>
      <c r="E21" s="633"/>
      <c r="F21" s="633"/>
      <c r="G21" s="633"/>
      <c r="H21" s="633"/>
      <c r="I21" s="633"/>
      <c r="J21" s="633"/>
      <c r="K21" s="633"/>
      <c r="L21" s="633"/>
      <c r="M21" s="633"/>
      <c r="N21" s="633"/>
      <c r="O21" s="633"/>
      <c r="P21" s="633"/>
      <c r="Q21" s="634"/>
      <c r="R21" s="635">
        <v>13539</v>
      </c>
      <c r="S21" s="636"/>
      <c r="T21" s="636"/>
      <c r="U21" s="636"/>
      <c r="V21" s="636"/>
      <c r="W21" s="636"/>
      <c r="X21" s="636"/>
      <c r="Y21" s="637"/>
      <c r="Z21" s="661">
        <v>0</v>
      </c>
      <c r="AA21" s="661"/>
      <c r="AB21" s="661"/>
      <c r="AC21" s="661"/>
      <c r="AD21" s="662">
        <v>13539</v>
      </c>
      <c r="AE21" s="662"/>
      <c r="AF21" s="662"/>
      <c r="AG21" s="662"/>
      <c r="AH21" s="662"/>
      <c r="AI21" s="662"/>
      <c r="AJ21" s="662"/>
      <c r="AK21" s="662"/>
      <c r="AL21" s="638">
        <v>0</v>
      </c>
      <c r="AM21" s="639"/>
      <c r="AN21" s="639"/>
      <c r="AO21" s="663"/>
      <c r="AP21" s="632" t="s">
        <v>275</v>
      </c>
      <c r="AQ21" s="708"/>
      <c r="AR21" s="708"/>
      <c r="AS21" s="708"/>
      <c r="AT21" s="708"/>
      <c r="AU21" s="708"/>
      <c r="AV21" s="708"/>
      <c r="AW21" s="708"/>
      <c r="AX21" s="708"/>
      <c r="AY21" s="708"/>
      <c r="AZ21" s="708"/>
      <c r="BA21" s="708"/>
      <c r="BB21" s="708"/>
      <c r="BC21" s="708"/>
      <c r="BD21" s="708"/>
      <c r="BE21" s="708"/>
      <c r="BF21" s="709"/>
      <c r="BG21" s="635">
        <v>3016</v>
      </c>
      <c r="BH21" s="636"/>
      <c r="BI21" s="636"/>
      <c r="BJ21" s="636"/>
      <c r="BK21" s="636"/>
      <c r="BL21" s="636"/>
      <c r="BM21" s="636"/>
      <c r="BN21" s="637"/>
      <c r="BO21" s="661">
        <v>0</v>
      </c>
      <c r="BP21" s="661"/>
      <c r="BQ21" s="661"/>
      <c r="BR21" s="661"/>
      <c r="BS21" s="662" t="s">
        <v>126</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276</v>
      </c>
      <c r="C22" s="693"/>
      <c r="D22" s="693"/>
      <c r="E22" s="693"/>
      <c r="F22" s="693"/>
      <c r="G22" s="693"/>
      <c r="H22" s="693"/>
      <c r="I22" s="693"/>
      <c r="J22" s="693"/>
      <c r="K22" s="693"/>
      <c r="L22" s="693"/>
      <c r="M22" s="693"/>
      <c r="N22" s="693"/>
      <c r="O22" s="693"/>
      <c r="P22" s="693"/>
      <c r="Q22" s="694"/>
      <c r="R22" s="635">
        <v>411122</v>
      </c>
      <c r="S22" s="636"/>
      <c r="T22" s="636"/>
      <c r="U22" s="636"/>
      <c r="V22" s="636"/>
      <c r="W22" s="636"/>
      <c r="X22" s="636"/>
      <c r="Y22" s="637"/>
      <c r="Z22" s="661">
        <v>0.2</v>
      </c>
      <c r="AA22" s="661"/>
      <c r="AB22" s="661"/>
      <c r="AC22" s="661"/>
      <c r="AD22" s="662">
        <v>373696</v>
      </c>
      <c r="AE22" s="662"/>
      <c r="AF22" s="662"/>
      <c r="AG22" s="662"/>
      <c r="AH22" s="662"/>
      <c r="AI22" s="662"/>
      <c r="AJ22" s="662"/>
      <c r="AK22" s="662"/>
      <c r="AL22" s="638">
        <v>0.5</v>
      </c>
      <c r="AM22" s="639"/>
      <c r="AN22" s="639"/>
      <c r="AO22" s="663"/>
      <c r="AP22" s="632" t="s">
        <v>277</v>
      </c>
      <c r="AQ22" s="708"/>
      <c r="AR22" s="708"/>
      <c r="AS22" s="708"/>
      <c r="AT22" s="708"/>
      <c r="AU22" s="708"/>
      <c r="AV22" s="708"/>
      <c r="AW22" s="708"/>
      <c r="AX22" s="708"/>
      <c r="AY22" s="708"/>
      <c r="AZ22" s="708"/>
      <c r="BA22" s="708"/>
      <c r="BB22" s="708"/>
      <c r="BC22" s="708"/>
      <c r="BD22" s="708"/>
      <c r="BE22" s="708"/>
      <c r="BF22" s="709"/>
      <c r="BG22" s="635">
        <v>874484</v>
      </c>
      <c r="BH22" s="636"/>
      <c r="BI22" s="636"/>
      <c r="BJ22" s="636"/>
      <c r="BK22" s="636"/>
      <c r="BL22" s="636"/>
      <c r="BM22" s="636"/>
      <c r="BN22" s="637"/>
      <c r="BO22" s="661">
        <v>1.3</v>
      </c>
      <c r="BP22" s="661"/>
      <c r="BQ22" s="661"/>
      <c r="BR22" s="661"/>
      <c r="BS22" s="662" t="s">
        <v>126</v>
      </c>
      <c r="BT22" s="662"/>
      <c r="BU22" s="662"/>
      <c r="BV22" s="662"/>
      <c r="BW22" s="662"/>
      <c r="BX22" s="662"/>
      <c r="BY22" s="662"/>
      <c r="BZ22" s="662"/>
      <c r="CA22" s="662"/>
      <c r="CB22" s="707"/>
      <c r="CD22" s="688" t="s">
        <v>278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279</v>
      </c>
      <c r="C23" s="633"/>
      <c r="D23" s="633"/>
      <c r="E23" s="633"/>
      <c r="F23" s="633"/>
      <c r="G23" s="633"/>
      <c r="H23" s="633"/>
      <c r="I23" s="633"/>
      <c r="J23" s="633"/>
      <c r="K23" s="633"/>
      <c r="L23" s="633"/>
      <c r="M23" s="633"/>
      <c r="N23" s="633"/>
      <c r="O23" s="633"/>
      <c r="P23" s="633"/>
      <c r="Q23" s="634"/>
      <c r="R23" s="635">
        <v>4636537</v>
      </c>
      <c r="S23" s="636"/>
      <c r="T23" s="636"/>
      <c r="U23" s="636"/>
      <c r="V23" s="636"/>
      <c r="W23" s="636"/>
      <c r="X23" s="636"/>
      <c r="Y23" s="637"/>
      <c r="Z23" s="661">
        <v>2.2999999999999998</v>
      </c>
      <c r="AA23" s="661"/>
      <c r="AB23" s="661"/>
      <c r="AC23" s="661"/>
      <c r="AD23" s="662">
        <v>4402321</v>
      </c>
      <c r="AE23" s="662"/>
      <c r="AF23" s="662"/>
      <c r="AG23" s="662"/>
      <c r="AH23" s="662"/>
      <c r="AI23" s="662"/>
      <c r="AJ23" s="662"/>
      <c r="AK23" s="662"/>
      <c r="AL23" s="638">
        <v>5.3</v>
      </c>
      <c r="AM23" s="639"/>
      <c r="AN23" s="639"/>
      <c r="AO23" s="663"/>
      <c r="AP23" s="632" t="s">
        <v>280</v>
      </c>
      <c r="AQ23" s="708"/>
      <c r="AR23" s="708"/>
      <c r="AS23" s="708"/>
      <c r="AT23" s="708"/>
      <c r="AU23" s="708"/>
      <c r="AV23" s="708"/>
      <c r="AW23" s="708"/>
      <c r="AX23" s="708"/>
      <c r="AY23" s="708"/>
      <c r="AZ23" s="708"/>
      <c r="BA23" s="708"/>
      <c r="BB23" s="708"/>
      <c r="BC23" s="708"/>
      <c r="BD23" s="708"/>
      <c r="BE23" s="708"/>
      <c r="BF23" s="709"/>
      <c r="BG23" s="635">
        <v>4854212</v>
      </c>
      <c r="BH23" s="636"/>
      <c r="BI23" s="636"/>
      <c r="BJ23" s="636"/>
      <c r="BK23" s="636"/>
      <c r="BL23" s="636"/>
      <c r="BM23" s="636"/>
      <c r="BN23" s="637"/>
      <c r="BO23" s="661">
        <v>7.1</v>
      </c>
      <c r="BP23" s="661"/>
      <c r="BQ23" s="661"/>
      <c r="BR23" s="661"/>
      <c r="BS23" s="662" t="s">
        <v>126</v>
      </c>
      <c r="BT23" s="662"/>
      <c r="BU23" s="662"/>
      <c r="BV23" s="662"/>
      <c r="BW23" s="662"/>
      <c r="BX23" s="662"/>
      <c r="BY23" s="662"/>
      <c r="BZ23" s="662"/>
      <c r="CA23" s="662"/>
      <c r="CB23" s="707"/>
      <c r="CD23" s="688" t="s">
        <v>220</v>
      </c>
      <c r="CE23" s="689"/>
      <c r="CF23" s="689"/>
      <c r="CG23" s="689"/>
      <c r="CH23" s="689"/>
      <c r="CI23" s="689"/>
      <c r="CJ23" s="689"/>
      <c r="CK23" s="689"/>
      <c r="CL23" s="689"/>
      <c r="CM23" s="689"/>
      <c r="CN23" s="689"/>
      <c r="CO23" s="689"/>
      <c r="CP23" s="689"/>
      <c r="CQ23" s="690"/>
      <c r="CR23" s="688" t="s">
        <v>281</v>
      </c>
      <c r="CS23" s="689"/>
      <c r="CT23" s="689"/>
      <c r="CU23" s="689"/>
      <c r="CV23" s="689"/>
      <c r="CW23" s="689"/>
      <c r="CX23" s="689"/>
      <c r="CY23" s="690"/>
      <c r="CZ23" s="688" t="s">
        <v>282</v>
      </c>
      <c r="DA23" s="689"/>
      <c r="DB23" s="689"/>
      <c r="DC23" s="690"/>
      <c r="DD23" s="688" t="s">
        <v>283</v>
      </c>
      <c r="DE23" s="689"/>
      <c r="DF23" s="689"/>
      <c r="DG23" s="689"/>
      <c r="DH23" s="689"/>
      <c r="DI23" s="689"/>
      <c r="DJ23" s="689"/>
      <c r="DK23" s="690"/>
      <c r="DL23" s="720" t="s">
        <v>284</v>
      </c>
      <c r="DM23" s="721"/>
      <c r="DN23" s="721"/>
      <c r="DO23" s="721"/>
      <c r="DP23" s="721"/>
      <c r="DQ23" s="721"/>
      <c r="DR23" s="721"/>
      <c r="DS23" s="721"/>
      <c r="DT23" s="721"/>
      <c r="DU23" s="721"/>
      <c r="DV23" s="722"/>
      <c r="DW23" s="688" t="s">
        <v>285</v>
      </c>
      <c r="DX23" s="689"/>
      <c r="DY23" s="689"/>
      <c r="DZ23" s="689"/>
      <c r="EA23" s="689"/>
      <c r="EB23" s="689"/>
      <c r="EC23" s="690"/>
    </row>
    <row r="24" spans="2:133" ht="11.25" customHeight="1" x14ac:dyDescent="0.2">
      <c r="B24" s="632" t="s">
        <v>286</v>
      </c>
      <c r="C24" s="633"/>
      <c r="D24" s="633"/>
      <c r="E24" s="633"/>
      <c r="F24" s="633"/>
      <c r="G24" s="633"/>
      <c r="H24" s="633"/>
      <c r="I24" s="633"/>
      <c r="J24" s="633"/>
      <c r="K24" s="633"/>
      <c r="L24" s="633"/>
      <c r="M24" s="633"/>
      <c r="N24" s="633"/>
      <c r="O24" s="633"/>
      <c r="P24" s="633"/>
      <c r="Q24" s="634"/>
      <c r="R24" s="635">
        <v>4402321</v>
      </c>
      <c r="S24" s="636"/>
      <c r="T24" s="636"/>
      <c r="U24" s="636"/>
      <c r="V24" s="636"/>
      <c r="W24" s="636"/>
      <c r="X24" s="636"/>
      <c r="Y24" s="637"/>
      <c r="Z24" s="661">
        <v>2.2000000000000002</v>
      </c>
      <c r="AA24" s="661"/>
      <c r="AB24" s="661"/>
      <c r="AC24" s="661"/>
      <c r="AD24" s="662">
        <v>4402321</v>
      </c>
      <c r="AE24" s="662"/>
      <c r="AF24" s="662"/>
      <c r="AG24" s="662"/>
      <c r="AH24" s="662"/>
      <c r="AI24" s="662"/>
      <c r="AJ24" s="662"/>
      <c r="AK24" s="662"/>
      <c r="AL24" s="638">
        <v>5.3</v>
      </c>
      <c r="AM24" s="639"/>
      <c r="AN24" s="639"/>
      <c r="AO24" s="663"/>
      <c r="AP24" s="632" t="s">
        <v>287</v>
      </c>
      <c r="AQ24" s="708"/>
      <c r="AR24" s="708"/>
      <c r="AS24" s="708"/>
      <c r="AT24" s="708"/>
      <c r="AU24" s="708"/>
      <c r="AV24" s="708"/>
      <c r="AW24" s="708"/>
      <c r="AX24" s="708"/>
      <c r="AY24" s="708"/>
      <c r="AZ24" s="708"/>
      <c r="BA24" s="708"/>
      <c r="BB24" s="708"/>
      <c r="BC24" s="708"/>
      <c r="BD24" s="708"/>
      <c r="BE24" s="708"/>
      <c r="BF24" s="709"/>
      <c r="BG24" s="635" t="s">
        <v>126</v>
      </c>
      <c r="BH24" s="636"/>
      <c r="BI24" s="636"/>
      <c r="BJ24" s="636"/>
      <c r="BK24" s="636"/>
      <c r="BL24" s="636"/>
      <c r="BM24" s="636"/>
      <c r="BN24" s="637"/>
      <c r="BO24" s="661" t="s">
        <v>126</v>
      </c>
      <c r="BP24" s="661"/>
      <c r="BQ24" s="661"/>
      <c r="BR24" s="661"/>
      <c r="BS24" s="662" t="s">
        <v>126</v>
      </c>
      <c r="BT24" s="662"/>
      <c r="BU24" s="662"/>
      <c r="BV24" s="662"/>
      <c r="BW24" s="662"/>
      <c r="BX24" s="662"/>
      <c r="BY24" s="662"/>
      <c r="BZ24" s="662"/>
      <c r="CA24" s="662"/>
      <c r="CB24" s="707"/>
      <c r="CD24" s="685" t="s">
        <v>288</v>
      </c>
      <c r="CE24" s="686"/>
      <c r="CF24" s="686"/>
      <c r="CG24" s="686"/>
      <c r="CH24" s="686"/>
      <c r="CI24" s="686"/>
      <c r="CJ24" s="686"/>
      <c r="CK24" s="686"/>
      <c r="CL24" s="686"/>
      <c r="CM24" s="686"/>
      <c r="CN24" s="686"/>
      <c r="CO24" s="686"/>
      <c r="CP24" s="686"/>
      <c r="CQ24" s="687"/>
      <c r="CR24" s="682">
        <v>92594599</v>
      </c>
      <c r="CS24" s="683"/>
      <c r="CT24" s="683"/>
      <c r="CU24" s="683"/>
      <c r="CV24" s="683"/>
      <c r="CW24" s="683"/>
      <c r="CX24" s="683"/>
      <c r="CY24" s="711"/>
      <c r="CZ24" s="712">
        <v>48.3</v>
      </c>
      <c r="DA24" s="697"/>
      <c r="DB24" s="697"/>
      <c r="DC24" s="714"/>
      <c r="DD24" s="710">
        <v>40811465</v>
      </c>
      <c r="DE24" s="683"/>
      <c r="DF24" s="683"/>
      <c r="DG24" s="683"/>
      <c r="DH24" s="683"/>
      <c r="DI24" s="683"/>
      <c r="DJ24" s="683"/>
      <c r="DK24" s="711"/>
      <c r="DL24" s="710">
        <v>39986641</v>
      </c>
      <c r="DM24" s="683"/>
      <c r="DN24" s="683"/>
      <c r="DO24" s="683"/>
      <c r="DP24" s="683"/>
      <c r="DQ24" s="683"/>
      <c r="DR24" s="683"/>
      <c r="DS24" s="683"/>
      <c r="DT24" s="683"/>
      <c r="DU24" s="683"/>
      <c r="DV24" s="711"/>
      <c r="DW24" s="712">
        <v>46.4</v>
      </c>
      <c r="DX24" s="697"/>
      <c r="DY24" s="697"/>
      <c r="DZ24" s="697"/>
      <c r="EA24" s="697"/>
      <c r="EB24" s="697"/>
      <c r="EC24" s="713"/>
    </row>
    <row r="25" spans="2:133" ht="11.25" customHeight="1" x14ac:dyDescent="0.2">
      <c r="B25" s="632" t="s">
        <v>289</v>
      </c>
      <c r="C25" s="633"/>
      <c r="D25" s="633"/>
      <c r="E25" s="633"/>
      <c r="F25" s="633"/>
      <c r="G25" s="633"/>
      <c r="H25" s="633"/>
      <c r="I25" s="633"/>
      <c r="J25" s="633"/>
      <c r="K25" s="633"/>
      <c r="L25" s="633"/>
      <c r="M25" s="633"/>
      <c r="N25" s="633"/>
      <c r="O25" s="633"/>
      <c r="P25" s="633"/>
      <c r="Q25" s="634"/>
      <c r="R25" s="635">
        <v>233779</v>
      </c>
      <c r="S25" s="636"/>
      <c r="T25" s="636"/>
      <c r="U25" s="636"/>
      <c r="V25" s="636"/>
      <c r="W25" s="636"/>
      <c r="X25" s="636"/>
      <c r="Y25" s="637"/>
      <c r="Z25" s="661">
        <v>0.1</v>
      </c>
      <c r="AA25" s="661"/>
      <c r="AB25" s="661"/>
      <c r="AC25" s="661"/>
      <c r="AD25" s="662" t="s">
        <v>126</v>
      </c>
      <c r="AE25" s="662"/>
      <c r="AF25" s="662"/>
      <c r="AG25" s="662"/>
      <c r="AH25" s="662"/>
      <c r="AI25" s="662"/>
      <c r="AJ25" s="662"/>
      <c r="AK25" s="662"/>
      <c r="AL25" s="638" t="s">
        <v>126</v>
      </c>
      <c r="AM25" s="639"/>
      <c r="AN25" s="639"/>
      <c r="AO25" s="663"/>
      <c r="AP25" s="632" t="s">
        <v>290</v>
      </c>
      <c r="AQ25" s="708"/>
      <c r="AR25" s="708"/>
      <c r="AS25" s="708"/>
      <c r="AT25" s="708"/>
      <c r="AU25" s="708"/>
      <c r="AV25" s="708"/>
      <c r="AW25" s="708"/>
      <c r="AX25" s="708"/>
      <c r="AY25" s="708"/>
      <c r="AZ25" s="708"/>
      <c r="BA25" s="708"/>
      <c r="BB25" s="708"/>
      <c r="BC25" s="708"/>
      <c r="BD25" s="708"/>
      <c r="BE25" s="708"/>
      <c r="BF25" s="709"/>
      <c r="BG25" s="635" t="s">
        <v>126</v>
      </c>
      <c r="BH25" s="636"/>
      <c r="BI25" s="636"/>
      <c r="BJ25" s="636"/>
      <c r="BK25" s="636"/>
      <c r="BL25" s="636"/>
      <c r="BM25" s="636"/>
      <c r="BN25" s="637"/>
      <c r="BO25" s="661" t="s">
        <v>126</v>
      </c>
      <c r="BP25" s="661"/>
      <c r="BQ25" s="661"/>
      <c r="BR25" s="661"/>
      <c r="BS25" s="662" t="s">
        <v>126</v>
      </c>
      <c r="BT25" s="662"/>
      <c r="BU25" s="662"/>
      <c r="BV25" s="662"/>
      <c r="BW25" s="662"/>
      <c r="BX25" s="662"/>
      <c r="BY25" s="662"/>
      <c r="BZ25" s="662"/>
      <c r="CA25" s="662"/>
      <c r="CB25" s="707"/>
      <c r="CD25" s="632" t="s">
        <v>291</v>
      </c>
      <c r="CE25" s="633"/>
      <c r="CF25" s="633"/>
      <c r="CG25" s="633"/>
      <c r="CH25" s="633"/>
      <c r="CI25" s="633"/>
      <c r="CJ25" s="633"/>
      <c r="CK25" s="633"/>
      <c r="CL25" s="633"/>
      <c r="CM25" s="633"/>
      <c r="CN25" s="633"/>
      <c r="CO25" s="633"/>
      <c r="CP25" s="633"/>
      <c r="CQ25" s="634"/>
      <c r="CR25" s="635">
        <v>21942783</v>
      </c>
      <c r="CS25" s="645"/>
      <c r="CT25" s="645"/>
      <c r="CU25" s="645"/>
      <c r="CV25" s="645"/>
      <c r="CW25" s="645"/>
      <c r="CX25" s="645"/>
      <c r="CY25" s="646"/>
      <c r="CZ25" s="638">
        <v>11.5</v>
      </c>
      <c r="DA25" s="647"/>
      <c r="DB25" s="647"/>
      <c r="DC25" s="648"/>
      <c r="DD25" s="641">
        <v>20243278</v>
      </c>
      <c r="DE25" s="645"/>
      <c r="DF25" s="645"/>
      <c r="DG25" s="645"/>
      <c r="DH25" s="645"/>
      <c r="DI25" s="645"/>
      <c r="DJ25" s="645"/>
      <c r="DK25" s="646"/>
      <c r="DL25" s="641">
        <v>19455727</v>
      </c>
      <c r="DM25" s="645"/>
      <c r="DN25" s="645"/>
      <c r="DO25" s="645"/>
      <c r="DP25" s="645"/>
      <c r="DQ25" s="645"/>
      <c r="DR25" s="645"/>
      <c r="DS25" s="645"/>
      <c r="DT25" s="645"/>
      <c r="DU25" s="645"/>
      <c r="DV25" s="646"/>
      <c r="DW25" s="638">
        <v>22.6</v>
      </c>
      <c r="DX25" s="647"/>
      <c r="DY25" s="647"/>
      <c r="DZ25" s="647"/>
      <c r="EA25" s="647"/>
      <c r="EB25" s="647"/>
      <c r="EC25" s="666"/>
    </row>
    <row r="26" spans="2:133" ht="11.25" customHeight="1" x14ac:dyDescent="0.2">
      <c r="B26" s="632" t="s">
        <v>292</v>
      </c>
      <c r="C26" s="633"/>
      <c r="D26" s="633"/>
      <c r="E26" s="633"/>
      <c r="F26" s="633"/>
      <c r="G26" s="633"/>
      <c r="H26" s="633"/>
      <c r="I26" s="633"/>
      <c r="J26" s="633"/>
      <c r="K26" s="633"/>
      <c r="L26" s="633"/>
      <c r="M26" s="633"/>
      <c r="N26" s="633"/>
      <c r="O26" s="633"/>
      <c r="P26" s="633"/>
      <c r="Q26" s="634"/>
      <c r="R26" s="635">
        <v>437</v>
      </c>
      <c r="S26" s="636"/>
      <c r="T26" s="636"/>
      <c r="U26" s="636"/>
      <c r="V26" s="636"/>
      <c r="W26" s="636"/>
      <c r="X26" s="636"/>
      <c r="Y26" s="637"/>
      <c r="Z26" s="661">
        <v>0</v>
      </c>
      <c r="AA26" s="661"/>
      <c r="AB26" s="661"/>
      <c r="AC26" s="661"/>
      <c r="AD26" s="662" t="s">
        <v>126</v>
      </c>
      <c r="AE26" s="662"/>
      <c r="AF26" s="662"/>
      <c r="AG26" s="662"/>
      <c r="AH26" s="662"/>
      <c r="AI26" s="662"/>
      <c r="AJ26" s="662"/>
      <c r="AK26" s="662"/>
      <c r="AL26" s="638" t="s">
        <v>126</v>
      </c>
      <c r="AM26" s="639"/>
      <c r="AN26" s="639"/>
      <c r="AO26" s="663"/>
      <c r="AP26" s="632" t="s">
        <v>293</v>
      </c>
      <c r="AQ26" s="708"/>
      <c r="AR26" s="708"/>
      <c r="AS26" s="708"/>
      <c r="AT26" s="708"/>
      <c r="AU26" s="708"/>
      <c r="AV26" s="708"/>
      <c r="AW26" s="708"/>
      <c r="AX26" s="708"/>
      <c r="AY26" s="708"/>
      <c r="AZ26" s="708"/>
      <c r="BA26" s="708"/>
      <c r="BB26" s="708"/>
      <c r="BC26" s="708"/>
      <c r="BD26" s="708"/>
      <c r="BE26" s="708"/>
      <c r="BF26" s="709"/>
      <c r="BG26" s="635" t="s">
        <v>126</v>
      </c>
      <c r="BH26" s="636"/>
      <c r="BI26" s="636"/>
      <c r="BJ26" s="636"/>
      <c r="BK26" s="636"/>
      <c r="BL26" s="636"/>
      <c r="BM26" s="636"/>
      <c r="BN26" s="637"/>
      <c r="BO26" s="661" t="s">
        <v>126</v>
      </c>
      <c r="BP26" s="661"/>
      <c r="BQ26" s="661"/>
      <c r="BR26" s="661"/>
      <c r="BS26" s="662" t="s">
        <v>126</v>
      </c>
      <c r="BT26" s="662"/>
      <c r="BU26" s="662"/>
      <c r="BV26" s="662"/>
      <c r="BW26" s="662"/>
      <c r="BX26" s="662"/>
      <c r="BY26" s="662"/>
      <c r="BZ26" s="662"/>
      <c r="CA26" s="662"/>
      <c r="CB26" s="707"/>
      <c r="CD26" s="632" t="s">
        <v>294</v>
      </c>
      <c r="CE26" s="633"/>
      <c r="CF26" s="633"/>
      <c r="CG26" s="633"/>
      <c r="CH26" s="633"/>
      <c r="CI26" s="633"/>
      <c r="CJ26" s="633"/>
      <c r="CK26" s="633"/>
      <c r="CL26" s="633"/>
      <c r="CM26" s="633"/>
      <c r="CN26" s="633"/>
      <c r="CO26" s="633"/>
      <c r="CP26" s="633"/>
      <c r="CQ26" s="634"/>
      <c r="CR26" s="635">
        <v>13501948</v>
      </c>
      <c r="CS26" s="636"/>
      <c r="CT26" s="636"/>
      <c r="CU26" s="636"/>
      <c r="CV26" s="636"/>
      <c r="CW26" s="636"/>
      <c r="CX26" s="636"/>
      <c r="CY26" s="637"/>
      <c r="CZ26" s="638">
        <v>7</v>
      </c>
      <c r="DA26" s="647"/>
      <c r="DB26" s="647"/>
      <c r="DC26" s="648"/>
      <c r="DD26" s="641">
        <v>12493611</v>
      </c>
      <c r="DE26" s="636"/>
      <c r="DF26" s="636"/>
      <c r="DG26" s="636"/>
      <c r="DH26" s="636"/>
      <c r="DI26" s="636"/>
      <c r="DJ26" s="636"/>
      <c r="DK26" s="637"/>
      <c r="DL26" s="641" t="s">
        <v>126</v>
      </c>
      <c r="DM26" s="636"/>
      <c r="DN26" s="636"/>
      <c r="DO26" s="636"/>
      <c r="DP26" s="636"/>
      <c r="DQ26" s="636"/>
      <c r="DR26" s="636"/>
      <c r="DS26" s="636"/>
      <c r="DT26" s="636"/>
      <c r="DU26" s="636"/>
      <c r="DV26" s="637"/>
      <c r="DW26" s="638" t="s">
        <v>126</v>
      </c>
      <c r="DX26" s="647"/>
      <c r="DY26" s="647"/>
      <c r="DZ26" s="647"/>
      <c r="EA26" s="647"/>
      <c r="EB26" s="647"/>
      <c r="EC26" s="666"/>
    </row>
    <row r="27" spans="2:133" ht="11.25" customHeight="1" x14ac:dyDescent="0.2">
      <c r="B27" s="632" t="s">
        <v>295</v>
      </c>
      <c r="C27" s="633"/>
      <c r="D27" s="633"/>
      <c r="E27" s="633"/>
      <c r="F27" s="633"/>
      <c r="G27" s="633"/>
      <c r="H27" s="633"/>
      <c r="I27" s="633"/>
      <c r="J27" s="633"/>
      <c r="K27" s="633"/>
      <c r="L27" s="633"/>
      <c r="M27" s="633"/>
      <c r="N27" s="633"/>
      <c r="O27" s="633"/>
      <c r="P27" s="633"/>
      <c r="Q27" s="634"/>
      <c r="R27" s="635">
        <v>87315023</v>
      </c>
      <c r="S27" s="636"/>
      <c r="T27" s="636"/>
      <c r="U27" s="636"/>
      <c r="V27" s="636"/>
      <c r="W27" s="636"/>
      <c r="X27" s="636"/>
      <c r="Y27" s="637"/>
      <c r="Z27" s="661">
        <v>43.5</v>
      </c>
      <c r="AA27" s="661"/>
      <c r="AB27" s="661"/>
      <c r="AC27" s="661"/>
      <c r="AD27" s="662">
        <v>82189169</v>
      </c>
      <c r="AE27" s="662"/>
      <c r="AF27" s="662"/>
      <c r="AG27" s="662"/>
      <c r="AH27" s="662"/>
      <c r="AI27" s="662"/>
      <c r="AJ27" s="662"/>
      <c r="AK27" s="662"/>
      <c r="AL27" s="638">
        <v>99.400001525878906</v>
      </c>
      <c r="AM27" s="639"/>
      <c r="AN27" s="639"/>
      <c r="AO27" s="663"/>
      <c r="AP27" s="632" t="s">
        <v>296</v>
      </c>
      <c r="AQ27" s="633"/>
      <c r="AR27" s="633"/>
      <c r="AS27" s="633"/>
      <c r="AT27" s="633"/>
      <c r="AU27" s="633"/>
      <c r="AV27" s="633"/>
      <c r="AW27" s="633"/>
      <c r="AX27" s="633"/>
      <c r="AY27" s="633"/>
      <c r="AZ27" s="633"/>
      <c r="BA27" s="633"/>
      <c r="BB27" s="633"/>
      <c r="BC27" s="633"/>
      <c r="BD27" s="633"/>
      <c r="BE27" s="633"/>
      <c r="BF27" s="634"/>
      <c r="BG27" s="635">
        <v>68786200</v>
      </c>
      <c r="BH27" s="636"/>
      <c r="BI27" s="636"/>
      <c r="BJ27" s="636"/>
      <c r="BK27" s="636"/>
      <c r="BL27" s="636"/>
      <c r="BM27" s="636"/>
      <c r="BN27" s="637"/>
      <c r="BO27" s="661">
        <v>100</v>
      </c>
      <c r="BP27" s="661"/>
      <c r="BQ27" s="661"/>
      <c r="BR27" s="661"/>
      <c r="BS27" s="662">
        <v>338475</v>
      </c>
      <c r="BT27" s="662"/>
      <c r="BU27" s="662"/>
      <c r="BV27" s="662"/>
      <c r="BW27" s="662"/>
      <c r="BX27" s="662"/>
      <c r="BY27" s="662"/>
      <c r="BZ27" s="662"/>
      <c r="CA27" s="662"/>
      <c r="CB27" s="707"/>
      <c r="CD27" s="632" t="s">
        <v>297</v>
      </c>
      <c r="CE27" s="633"/>
      <c r="CF27" s="633"/>
      <c r="CG27" s="633"/>
      <c r="CH27" s="633"/>
      <c r="CI27" s="633"/>
      <c r="CJ27" s="633"/>
      <c r="CK27" s="633"/>
      <c r="CL27" s="633"/>
      <c r="CM27" s="633"/>
      <c r="CN27" s="633"/>
      <c r="CO27" s="633"/>
      <c r="CP27" s="633"/>
      <c r="CQ27" s="634"/>
      <c r="CR27" s="635">
        <v>63457744</v>
      </c>
      <c r="CS27" s="645"/>
      <c r="CT27" s="645"/>
      <c r="CU27" s="645"/>
      <c r="CV27" s="645"/>
      <c r="CW27" s="645"/>
      <c r="CX27" s="645"/>
      <c r="CY27" s="646"/>
      <c r="CZ27" s="638">
        <v>33.1</v>
      </c>
      <c r="DA27" s="647"/>
      <c r="DB27" s="647"/>
      <c r="DC27" s="648"/>
      <c r="DD27" s="641">
        <v>13384115</v>
      </c>
      <c r="DE27" s="645"/>
      <c r="DF27" s="645"/>
      <c r="DG27" s="645"/>
      <c r="DH27" s="645"/>
      <c r="DI27" s="645"/>
      <c r="DJ27" s="645"/>
      <c r="DK27" s="646"/>
      <c r="DL27" s="641">
        <v>13346842</v>
      </c>
      <c r="DM27" s="645"/>
      <c r="DN27" s="645"/>
      <c r="DO27" s="645"/>
      <c r="DP27" s="645"/>
      <c r="DQ27" s="645"/>
      <c r="DR27" s="645"/>
      <c r="DS27" s="645"/>
      <c r="DT27" s="645"/>
      <c r="DU27" s="645"/>
      <c r="DV27" s="646"/>
      <c r="DW27" s="638">
        <v>15.5</v>
      </c>
      <c r="DX27" s="647"/>
      <c r="DY27" s="647"/>
      <c r="DZ27" s="647"/>
      <c r="EA27" s="647"/>
      <c r="EB27" s="647"/>
      <c r="EC27" s="666"/>
    </row>
    <row r="28" spans="2:133" ht="11.25" customHeight="1" x14ac:dyDescent="0.2">
      <c r="B28" s="632" t="s">
        <v>298</v>
      </c>
      <c r="C28" s="633"/>
      <c r="D28" s="633"/>
      <c r="E28" s="633"/>
      <c r="F28" s="633"/>
      <c r="G28" s="633"/>
      <c r="H28" s="633"/>
      <c r="I28" s="633"/>
      <c r="J28" s="633"/>
      <c r="K28" s="633"/>
      <c r="L28" s="633"/>
      <c r="M28" s="633"/>
      <c r="N28" s="633"/>
      <c r="O28" s="633"/>
      <c r="P28" s="633"/>
      <c r="Q28" s="634"/>
      <c r="R28" s="635">
        <v>50171</v>
      </c>
      <c r="S28" s="636"/>
      <c r="T28" s="636"/>
      <c r="U28" s="636"/>
      <c r="V28" s="636"/>
      <c r="W28" s="636"/>
      <c r="X28" s="636"/>
      <c r="Y28" s="637"/>
      <c r="Z28" s="661">
        <v>0</v>
      </c>
      <c r="AA28" s="661"/>
      <c r="AB28" s="661"/>
      <c r="AC28" s="661"/>
      <c r="AD28" s="662">
        <v>50171</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299</v>
      </c>
      <c r="CE28" s="633"/>
      <c r="CF28" s="633"/>
      <c r="CG28" s="633"/>
      <c r="CH28" s="633"/>
      <c r="CI28" s="633"/>
      <c r="CJ28" s="633"/>
      <c r="CK28" s="633"/>
      <c r="CL28" s="633"/>
      <c r="CM28" s="633"/>
      <c r="CN28" s="633"/>
      <c r="CO28" s="633"/>
      <c r="CP28" s="633"/>
      <c r="CQ28" s="634"/>
      <c r="CR28" s="635">
        <v>7194072</v>
      </c>
      <c r="CS28" s="636"/>
      <c r="CT28" s="636"/>
      <c r="CU28" s="636"/>
      <c r="CV28" s="636"/>
      <c r="CW28" s="636"/>
      <c r="CX28" s="636"/>
      <c r="CY28" s="637"/>
      <c r="CZ28" s="638">
        <v>3.8</v>
      </c>
      <c r="DA28" s="647"/>
      <c r="DB28" s="647"/>
      <c r="DC28" s="648"/>
      <c r="DD28" s="641">
        <v>7184072</v>
      </c>
      <c r="DE28" s="636"/>
      <c r="DF28" s="636"/>
      <c r="DG28" s="636"/>
      <c r="DH28" s="636"/>
      <c r="DI28" s="636"/>
      <c r="DJ28" s="636"/>
      <c r="DK28" s="637"/>
      <c r="DL28" s="641">
        <v>7184072</v>
      </c>
      <c r="DM28" s="636"/>
      <c r="DN28" s="636"/>
      <c r="DO28" s="636"/>
      <c r="DP28" s="636"/>
      <c r="DQ28" s="636"/>
      <c r="DR28" s="636"/>
      <c r="DS28" s="636"/>
      <c r="DT28" s="636"/>
      <c r="DU28" s="636"/>
      <c r="DV28" s="637"/>
      <c r="DW28" s="638">
        <v>8.3000000000000007</v>
      </c>
      <c r="DX28" s="647"/>
      <c r="DY28" s="647"/>
      <c r="DZ28" s="647"/>
      <c r="EA28" s="647"/>
      <c r="EB28" s="647"/>
      <c r="EC28" s="666"/>
    </row>
    <row r="29" spans="2:133" ht="11.25" customHeight="1" x14ac:dyDescent="0.2">
      <c r="B29" s="632" t="s">
        <v>300</v>
      </c>
      <c r="C29" s="633"/>
      <c r="D29" s="633"/>
      <c r="E29" s="633"/>
      <c r="F29" s="633"/>
      <c r="G29" s="633"/>
      <c r="H29" s="633"/>
      <c r="I29" s="633"/>
      <c r="J29" s="633"/>
      <c r="K29" s="633"/>
      <c r="L29" s="633"/>
      <c r="M29" s="633"/>
      <c r="N29" s="633"/>
      <c r="O29" s="633"/>
      <c r="P29" s="633"/>
      <c r="Q29" s="634"/>
      <c r="R29" s="635">
        <v>694844</v>
      </c>
      <c r="S29" s="636"/>
      <c r="T29" s="636"/>
      <c r="U29" s="636"/>
      <c r="V29" s="636"/>
      <c r="W29" s="636"/>
      <c r="X29" s="636"/>
      <c r="Y29" s="637"/>
      <c r="Z29" s="661">
        <v>0.3</v>
      </c>
      <c r="AA29" s="661"/>
      <c r="AB29" s="661"/>
      <c r="AC29" s="661"/>
      <c r="AD29" s="662" t="s">
        <v>126</v>
      </c>
      <c r="AE29" s="662"/>
      <c r="AF29" s="662"/>
      <c r="AG29" s="662"/>
      <c r="AH29" s="662"/>
      <c r="AI29" s="662"/>
      <c r="AJ29" s="662"/>
      <c r="AK29" s="662"/>
      <c r="AL29" s="638" t="s">
        <v>126</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301</v>
      </c>
      <c r="CE29" s="656"/>
      <c r="CF29" s="632" t="s">
        <v>69</v>
      </c>
      <c r="CG29" s="633"/>
      <c r="CH29" s="633"/>
      <c r="CI29" s="633"/>
      <c r="CJ29" s="633"/>
      <c r="CK29" s="633"/>
      <c r="CL29" s="633"/>
      <c r="CM29" s="633"/>
      <c r="CN29" s="633"/>
      <c r="CO29" s="633"/>
      <c r="CP29" s="633"/>
      <c r="CQ29" s="634"/>
      <c r="CR29" s="635">
        <v>7194072</v>
      </c>
      <c r="CS29" s="645"/>
      <c r="CT29" s="645"/>
      <c r="CU29" s="645"/>
      <c r="CV29" s="645"/>
      <c r="CW29" s="645"/>
      <c r="CX29" s="645"/>
      <c r="CY29" s="646"/>
      <c r="CZ29" s="638">
        <v>3.8</v>
      </c>
      <c r="DA29" s="647"/>
      <c r="DB29" s="647"/>
      <c r="DC29" s="648"/>
      <c r="DD29" s="641">
        <v>7184072</v>
      </c>
      <c r="DE29" s="645"/>
      <c r="DF29" s="645"/>
      <c r="DG29" s="645"/>
      <c r="DH29" s="645"/>
      <c r="DI29" s="645"/>
      <c r="DJ29" s="645"/>
      <c r="DK29" s="646"/>
      <c r="DL29" s="641">
        <v>7184072</v>
      </c>
      <c r="DM29" s="645"/>
      <c r="DN29" s="645"/>
      <c r="DO29" s="645"/>
      <c r="DP29" s="645"/>
      <c r="DQ29" s="645"/>
      <c r="DR29" s="645"/>
      <c r="DS29" s="645"/>
      <c r="DT29" s="645"/>
      <c r="DU29" s="645"/>
      <c r="DV29" s="646"/>
      <c r="DW29" s="638">
        <v>8.3000000000000007</v>
      </c>
      <c r="DX29" s="647"/>
      <c r="DY29" s="647"/>
      <c r="DZ29" s="647"/>
      <c r="EA29" s="647"/>
      <c r="EB29" s="647"/>
      <c r="EC29" s="666"/>
    </row>
    <row r="30" spans="2:133" ht="11.25" customHeight="1" x14ac:dyDescent="0.2">
      <c r="B30" s="632" t="s">
        <v>302</v>
      </c>
      <c r="C30" s="633"/>
      <c r="D30" s="633"/>
      <c r="E30" s="633"/>
      <c r="F30" s="633"/>
      <c r="G30" s="633"/>
      <c r="H30" s="633"/>
      <c r="I30" s="633"/>
      <c r="J30" s="633"/>
      <c r="K30" s="633"/>
      <c r="L30" s="633"/>
      <c r="M30" s="633"/>
      <c r="N30" s="633"/>
      <c r="O30" s="633"/>
      <c r="P30" s="633"/>
      <c r="Q30" s="634"/>
      <c r="R30" s="635">
        <v>930269</v>
      </c>
      <c r="S30" s="636"/>
      <c r="T30" s="636"/>
      <c r="U30" s="636"/>
      <c r="V30" s="636"/>
      <c r="W30" s="636"/>
      <c r="X30" s="636"/>
      <c r="Y30" s="637"/>
      <c r="Z30" s="661">
        <v>0.5</v>
      </c>
      <c r="AA30" s="661"/>
      <c r="AB30" s="661"/>
      <c r="AC30" s="661"/>
      <c r="AD30" s="662">
        <v>284562</v>
      </c>
      <c r="AE30" s="662"/>
      <c r="AF30" s="662"/>
      <c r="AG30" s="662"/>
      <c r="AH30" s="662"/>
      <c r="AI30" s="662"/>
      <c r="AJ30" s="662"/>
      <c r="AK30" s="662"/>
      <c r="AL30" s="638">
        <v>0.3</v>
      </c>
      <c r="AM30" s="639"/>
      <c r="AN30" s="639"/>
      <c r="AO30" s="663"/>
      <c r="AP30" s="688" t="s">
        <v>220</v>
      </c>
      <c r="AQ30" s="689"/>
      <c r="AR30" s="689"/>
      <c r="AS30" s="689"/>
      <c r="AT30" s="689"/>
      <c r="AU30" s="689"/>
      <c r="AV30" s="689"/>
      <c r="AW30" s="689"/>
      <c r="AX30" s="689"/>
      <c r="AY30" s="689"/>
      <c r="AZ30" s="689"/>
      <c r="BA30" s="689"/>
      <c r="BB30" s="689"/>
      <c r="BC30" s="689"/>
      <c r="BD30" s="689"/>
      <c r="BE30" s="689"/>
      <c r="BF30" s="690"/>
      <c r="BG30" s="688" t="s">
        <v>303</v>
      </c>
      <c r="BH30" s="705"/>
      <c r="BI30" s="705"/>
      <c r="BJ30" s="705"/>
      <c r="BK30" s="705"/>
      <c r="BL30" s="705"/>
      <c r="BM30" s="705"/>
      <c r="BN30" s="705"/>
      <c r="BO30" s="705"/>
      <c r="BP30" s="705"/>
      <c r="BQ30" s="706"/>
      <c r="BR30" s="688" t="s">
        <v>304</v>
      </c>
      <c r="BS30" s="705"/>
      <c r="BT30" s="705"/>
      <c r="BU30" s="705"/>
      <c r="BV30" s="705"/>
      <c r="BW30" s="705"/>
      <c r="BX30" s="705"/>
      <c r="BY30" s="705"/>
      <c r="BZ30" s="705"/>
      <c r="CA30" s="705"/>
      <c r="CB30" s="706"/>
      <c r="CD30" s="657"/>
      <c r="CE30" s="658"/>
      <c r="CF30" s="632" t="s">
        <v>305</v>
      </c>
      <c r="CG30" s="633"/>
      <c r="CH30" s="633"/>
      <c r="CI30" s="633"/>
      <c r="CJ30" s="633"/>
      <c r="CK30" s="633"/>
      <c r="CL30" s="633"/>
      <c r="CM30" s="633"/>
      <c r="CN30" s="633"/>
      <c r="CO30" s="633"/>
      <c r="CP30" s="633"/>
      <c r="CQ30" s="634"/>
      <c r="CR30" s="635">
        <v>6827329</v>
      </c>
      <c r="CS30" s="636"/>
      <c r="CT30" s="636"/>
      <c r="CU30" s="636"/>
      <c r="CV30" s="636"/>
      <c r="CW30" s="636"/>
      <c r="CX30" s="636"/>
      <c r="CY30" s="637"/>
      <c r="CZ30" s="638">
        <v>3.6</v>
      </c>
      <c r="DA30" s="647"/>
      <c r="DB30" s="647"/>
      <c r="DC30" s="648"/>
      <c r="DD30" s="641">
        <v>6817329</v>
      </c>
      <c r="DE30" s="636"/>
      <c r="DF30" s="636"/>
      <c r="DG30" s="636"/>
      <c r="DH30" s="636"/>
      <c r="DI30" s="636"/>
      <c r="DJ30" s="636"/>
      <c r="DK30" s="637"/>
      <c r="DL30" s="641">
        <v>6817329</v>
      </c>
      <c r="DM30" s="636"/>
      <c r="DN30" s="636"/>
      <c r="DO30" s="636"/>
      <c r="DP30" s="636"/>
      <c r="DQ30" s="636"/>
      <c r="DR30" s="636"/>
      <c r="DS30" s="636"/>
      <c r="DT30" s="636"/>
      <c r="DU30" s="636"/>
      <c r="DV30" s="637"/>
      <c r="DW30" s="638">
        <v>7.9</v>
      </c>
      <c r="DX30" s="647"/>
      <c r="DY30" s="647"/>
      <c r="DZ30" s="647"/>
      <c r="EA30" s="647"/>
      <c r="EB30" s="647"/>
      <c r="EC30" s="666"/>
    </row>
    <row r="31" spans="2:133" ht="11.25" customHeight="1" x14ac:dyDescent="0.2">
      <c r="B31" s="632" t="s">
        <v>306</v>
      </c>
      <c r="C31" s="633"/>
      <c r="D31" s="633"/>
      <c r="E31" s="633"/>
      <c r="F31" s="633"/>
      <c r="G31" s="633"/>
      <c r="H31" s="633"/>
      <c r="I31" s="633"/>
      <c r="J31" s="633"/>
      <c r="K31" s="633"/>
      <c r="L31" s="633"/>
      <c r="M31" s="633"/>
      <c r="N31" s="633"/>
      <c r="O31" s="633"/>
      <c r="P31" s="633"/>
      <c r="Q31" s="634"/>
      <c r="R31" s="635">
        <v>1879344</v>
      </c>
      <c r="S31" s="636"/>
      <c r="T31" s="636"/>
      <c r="U31" s="636"/>
      <c r="V31" s="636"/>
      <c r="W31" s="636"/>
      <c r="X31" s="636"/>
      <c r="Y31" s="637"/>
      <c r="Z31" s="661">
        <v>0.9</v>
      </c>
      <c r="AA31" s="661"/>
      <c r="AB31" s="661"/>
      <c r="AC31" s="661"/>
      <c r="AD31" s="662" t="s">
        <v>126</v>
      </c>
      <c r="AE31" s="662"/>
      <c r="AF31" s="662"/>
      <c r="AG31" s="662"/>
      <c r="AH31" s="662"/>
      <c r="AI31" s="662"/>
      <c r="AJ31" s="662"/>
      <c r="AK31" s="662"/>
      <c r="AL31" s="638" t="s">
        <v>126</v>
      </c>
      <c r="AM31" s="639"/>
      <c r="AN31" s="639"/>
      <c r="AO31" s="663"/>
      <c r="AP31" s="700" t="s">
        <v>307</v>
      </c>
      <c r="AQ31" s="701"/>
      <c r="AR31" s="701"/>
      <c r="AS31" s="701"/>
      <c r="AT31" s="702" t="s">
        <v>308</v>
      </c>
      <c r="AU31" s="209"/>
      <c r="AV31" s="209"/>
      <c r="AW31" s="209"/>
      <c r="AX31" s="685" t="s">
        <v>184</v>
      </c>
      <c r="AY31" s="686"/>
      <c r="AZ31" s="686"/>
      <c r="BA31" s="686"/>
      <c r="BB31" s="686"/>
      <c r="BC31" s="686"/>
      <c r="BD31" s="686"/>
      <c r="BE31" s="686"/>
      <c r="BF31" s="687"/>
      <c r="BG31" s="695">
        <v>99.6</v>
      </c>
      <c r="BH31" s="696"/>
      <c r="BI31" s="696"/>
      <c r="BJ31" s="696"/>
      <c r="BK31" s="696"/>
      <c r="BL31" s="696"/>
      <c r="BM31" s="697">
        <v>99.3</v>
      </c>
      <c r="BN31" s="696"/>
      <c r="BO31" s="696"/>
      <c r="BP31" s="696"/>
      <c r="BQ31" s="698"/>
      <c r="BR31" s="695">
        <v>99.3</v>
      </c>
      <c r="BS31" s="696"/>
      <c r="BT31" s="696"/>
      <c r="BU31" s="696"/>
      <c r="BV31" s="696"/>
      <c r="BW31" s="696"/>
      <c r="BX31" s="697">
        <v>99</v>
      </c>
      <c r="BY31" s="696"/>
      <c r="BZ31" s="696"/>
      <c r="CA31" s="696"/>
      <c r="CB31" s="698"/>
      <c r="CD31" s="657"/>
      <c r="CE31" s="658"/>
      <c r="CF31" s="632" t="s">
        <v>309</v>
      </c>
      <c r="CG31" s="633"/>
      <c r="CH31" s="633"/>
      <c r="CI31" s="633"/>
      <c r="CJ31" s="633"/>
      <c r="CK31" s="633"/>
      <c r="CL31" s="633"/>
      <c r="CM31" s="633"/>
      <c r="CN31" s="633"/>
      <c r="CO31" s="633"/>
      <c r="CP31" s="633"/>
      <c r="CQ31" s="634"/>
      <c r="CR31" s="635">
        <v>366743</v>
      </c>
      <c r="CS31" s="645"/>
      <c r="CT31" s="645"/>
      <c r="CU31" s="645"/>
      <c r="CV31" s="645"/>
      <c r="CW31" s="645"/>
      <c r="CX31" s="645"/>
      <c r="CY31" s="646"/>
      <c r="CZ31" s="638">
        <v>0.2</v>
      </c>
      <c r="DA31" s="647"/>
      <c r="DB31" s="647"/>
      <c r="DC31" s="648"/>
      <c r="DD31" s="641">
        <v>366743</v>
      </c>
      <c r="DE31" s="645"/>
      <c r="DF31" s="645"/>
      <c r="DG31" s="645"/>
      <c r="DH31" s="645"/>
      <c r="DI31" s="645"/>
      <c r="DJ31" s="645"/>
      <c r="DK31" s="646"/>
      <c r="DL31" s="641">
        <v>366743</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2">
      <c r="B32" s="632" t="s">
        <v>310</v>
      </c>
      <c r="C32" s="633"/>
      <c r="D32" s="633"/>
      <c r="E32" s="633"/>
      <c r="F32" s="633"/>
      <c r="G32" s="633"/>
      <c r="H32" s="633"/>
      <c r="I32" s="633"/>
      <c r="J32" s="633"/>
      <c r="K32" s="633"/>
      <c r="L32" s="633"/>
      <c r="M32" s="633"/>
      <c r="N32" s="633"/>
      <c r="O32" s="633"/>
      <c r="P32" s="633"/>
      <c r="Q32" s="634"/>
      <c r="R32" s="635">
        <v>56996927</v>
      </c>
      <c r="S32" s="636"/>
      <c r="T32" s="636"/>
      <c r="U32" s="636"/>
      <c r="V32" s="636"/>
      <c r="W32" s="636"/>
      <c r="X32" s="636"/>
      <c r="Y32" s="637"/>
      <c r="Z32" s="661">
        <v>28.4</v>
      </c>
      <c r="AA32" s="661"/>
      <c r="AB32" s="661"/>
      <c r="AC32" s="661"/>
      <c r="AD32" s="662" t="s">
        <v>126</v>
      </c>
      <c r="AE32" s="662"/>
      <c r="AF32" s="662"/>
      <c r="AG32" s="662"/>
      <c r="AH32" s="662"/>
      <c r="AI32" s="662"/>
      <c r="AJ32" s="662"/>
      <c r="AK32" s="662"/>
      <c r="AL32" s="638" t="s">
        <v>126</v>
      </c>
      <c r="AM32" s="639"/>
      <c r="AN32" s="639"/>
      <c r="AO32" s="663"/>
      <c r="AP32" s="672"/>
      <c r="AQ32" s="673"/>
      <c r="AR32" s="673"/>
      <c r="AS32" s="673"/>
      <c r="AT32" s="703"/>
      <c r="AU32" s="205" t="s">
        <v>311</v>
      </c>
      <c r="AX32" s="632" t="s">
        <v>312</v>
      </c>
      <c r="AY32" s="633"/>
      <c r="AZ32" s="633"/>
      <c r="BA32" s="633"/>
      <c r="BB32" s="633"/>
      <c r="BC32" s="633"/>
      <c r="BD32" s="633"/>
      <c r="BE32" s="633"/>
      <c r="BF32" s="634"/>
      <c r="BG32" s="699">
        <v>99.5</v>
      </c>
      <c r="BH32" s="645"/>
      <c r="BI32" s="645"/>
      <c r="BJ32" s="645"/>
      <c r="BK32" s="645"/>
      <c r="BL32" s="645"/>
      <c r="BM32" s="639">
        <v>98.9</v>
      </c>
      <c r="BN32" s="645"/>
      <c r="BO32" s="645"/>
      <c r="BP32" s="645"/>
      <c r="BQ32" s="670"/>
      <c r="BR32" s="699">
        <v>99.1</v>
      </c>
      <c r="BS32" s="645"/>
      <c r="BT32" s="645"/>
      <c r="BU32" s="645"/>
      <c r="BV32" s="645"/>
      <c r="BW32" s="645"/>
      <c r="BX32" s="639">
        <v>98.6</v>
      </c>
      <c r="BY32" s="645"/>
      <c r="BZ32" s="645"/>
      <c r="CA32" s="645"/>
      <c r="CB32" s="670"/>
      <c r="CD32" s="659"/>
      <c r="CE32" s="660"/>
      <c r="CF32" s="632" t="s">
        <v>313</v>
      </c>
      <c r="CG32" s="633"/>
      <c r="CH32" s="633"/>
      <c r="CI32" s="633"/>
      <c r="CJ32" s="633"/>
      <c r="CK32" s="633"/>
      <c r="CL32" s="633"/>
      <c r="CM32" s="633"/>
      <c r="CN32" s="633"/>
      <c r="CO32" s="633"/>
      <c r="CP32" s="633"/>
      <c r="CQ32" s="634"/>
      <c r="CR32" s="635" t="s">
        <v>126</v>
      </c>
      <c r="CS32" s="636"/>
      <c r="CT32" s="636"/>
      <c r="CU32" s="636"/>
      <c r="CV32" s="636"/>
      <c r="CW32" s="636"/>
      <c r="CX32" s="636"/>
      <c r="CY32" s="637"/>
      <c r="CZ32" s="638" t="s">
        <v>126</v>
      </c>
      <c r="DA32" s="647"/>
      <c r="DB32" s="647"/>
      <c r="DC32" s="648"/>
      <c r="DD32" s="641" t="s">
        <v>126</v>
      </c>
      <c r="DE32" s="636"/>
      <c r="DF32" s="636"/>
      <c r="DG32" s="636"/>
      <c r="DH32" s="636"/>
      <c r="DI32" s="636"/>
      <c r="DJ32" s="636"/>
      <c r="DK32" s="637"/>
      <c r="DL32" s="641" t="s">
        <v>126</v>
      </c>
      <c r="DM32" s="636"/>
      <c r="DN32" s="636"/>
      <c r="DO32" s="636"/>
      <c r="DP32" s="636"/>
      <c r="DQ32" s="636"/>
      <c r="DR32" s="636"/>
      <c r="DS32" s="636"/>
      <c r="DT32" s="636"/>
      <c r="DU32" s="636"/>
      <c r="DV32" s="637"/>
      <c r="DW32" s="638" t="s">
        <v>126</v>
      </c>
      <c r="DX32" s="647"/>
      <c r="DY32" s="647"/>
      <c r="DZ32" s="647"/>
      <c r="EA32" s="647"/>
      <c r="EB32" s="647"/>
      <c r="EC32" s="666"/>
    </row>
    <row r="33" spans="2:133" ht="11.25" customHeight="1" x14ac:dyDescent="0.2">
      <c r="B33" s="692" t="s">
        <v>314</v>
      </c>
      <c r="C33" s="693"/>
      <c r="D33" s="693"/>
      <c r="E33" s="693"/>
      <c r="F33" s="693"/>
      <c r="G33" s="693"/>
      <c r="H33" s="693"/>
      <c r="I33" s="693"/>
      <c r="J33" s="693"/>
      <c r="K33" s="693"/>
      <c r="L33" s="693"/>
      <c r="M33" s="693"/>
      <c r="N33" s="693"/>
      <c r="O33" s="693"/>
      <c r="P33" s="693"/>
      <c r="Q33" s="694"/>
      <c r="R33" s="635" t="s">
        <v>126</v>
      </c>
      <c r="S33" s="636"/>
      <c r="T33" s="636"/>
      <c r="U33" s="636"/>
      <c r="V33" s="636"/>
      <c r="W33" s="636"/>
      <c r="X33" s="636"/>
      <c r="Y33" s="637"/>
      <c r="Z33" s="661" t="s">
        <v>126</v>
      </c>
      <c r="AA33" s="661"/>
      <c r="AB33" s="661"/>
      <c r="AC33" s="661"/>
      <c r="AD33" s="662" t="s">
        <v>126</v>
      </c>
      <c r="AE33" s="662"/>
      <c r="AF33" s="662"/>
      <c r="AG33" s="662"/>
      <c r="AH33" s="662"/>
      <c r="AI33" s="662"/>
      <c r="AJ33" s="662"/>
      <c r="AK33" s="662"/>
      <c r="AL33" s="638" t="s">
        <v>126</v>
      </c>
      <c r="AM33" s="639"/>
      <c r="AN33" s="639"/>
      <c r="AO33" s="663"/>
      <c r="AP33" s="674"/>
      <c r="AQ33" s="675"/>
      <c r="AR33" s="675"/>
      <c r="AS33" s="675"/>
      <c r="AT33" s="704"/>
      <c r="AU33" s="210"/>
      <c r="AV33" s="210"/>
      <c r="AW33" s="210"/>
      <c r="AX33" s="612" t="s">
        <v>315</v>
      </c>
      <c r="AY33" s="613"/>
      <c r="AZ33" s="613"/>
      <c r="BA33" s="613"/>
      <c r="BB33" s="613"/>
      <c r="BC33" s="613"/>
      <c r="BD33" s="613"/>
      <c r="BE33" s="613"/>
      <c r="BF33" s="614"/>
      <c r="BG33" s="691">
        <v>99.8</v>
      </c>
      <c r="BH33" s="616"/>
      <c r="BI33" s="616"/>
      <c r="BJ33" s="616"/>
      <c r="BK33" s="616"/>
      <c r="BL33" s="616"/>
      <c r="BM33" s="653">
        <v>99.6</v>
      </c>
      <c r="BN33" s="616"/>
      <c r="BO33" s="616"/>
      <c r="BP33" s="616"/>
      <c r="BQ33" s="664"/>
      <c r="BR33" s="691">
        <v>99.5</v>
      </c>
      <c r="BS33" s="616"/>
      <c r="BT33" s="616"/>
      <c r="BU33" s="616"/>
      <c r="BV33" s="616"/>
      <c r="BW33" s="616"/>
      <c r="BX33" s="653">
        <v>99.4</v>
      </c>
      <c r="BY33" s="616"/>
      <c r="BZ33" s="616"/>
      <c r="CA33" s="616"/>
      <c r="CB33" s="664"/>
      <c r="CD33" s="632" t="s">
        <v>316</v>
      </c>
      <c r="CE33" s="633"/>
      <c r="CF33" s="633"/>
      <c r="CG33" s="633"/>
      <c r="CH33" s="633"/>
      <c r="CI33" s="633"/>
      <c r="CJ33" s="633"/>
      <c r="CK33" s="633"/>
      <c r="CL33" s="633"/>
      <c r="CM33" s="633"/>
      <c r="CN33" s="633"/>
      <c r="CO33" s="633"/>
      <c r="CP33" s="633"/>
      <c r="CQ33" s="634"/>
      <c r="CR33" s="635">
        <v>67674706</v>
      </c>
      <c r="CS33" s="645"/>
      <c r="CT33" s="645"/>
      <c r="CU33" s="645"/>
      <c r="CV33" s="645"/>
      <c r="CW33" s="645"/>
      <c r="CX33" s="645"/>
      <c r="CY33" s="646"/>
      <c r="CZ33" s="638">
        <v>35.299999999999997</v>
      </c>
      <c r="DA33" s="647"/>
      <c r="DB33" s="647"/>
      <c r="DC33" s="648"/>
      <c r="DD33" s="641">
        <v>46991572</v>
      </c>
      <c r="DE33" s="645"/>
      <c r="DF33" s="645"/>
      <c r="DG33" s="645"/>
      <c r="DH33" s="645"/>
      <c r="DI33" s="645"/>
      <c r="DJ33" s="645"/>
      <c r="DK33" s="646"/>
      <c r="DL33" s="641">
        <v>34757669</v>
      </c>
      <c r="DM33" s="645"/>
      <c r="DN33" s="645"/>
      <c r="DO33" s="645"/>
      <c r="DP33" s="645"/>
      <c r="DQ33" s="645"/>
      <c r="DR33" s="645"/>
      <c r="DS33" s="645"/>
      <c r="DT33" s="645"/>
      <c r="DU33" s="645"/>
      <c r="DV33" s="646"/>
      <c r="DW33" s="638">
        <v>40.299999999999997</v>
      </c>
      <c r="DX33" s="647"/>
      <c r="DY33" s="647"/>
      <c r="DZ33" s="647"/>
      <c r="EA33" s="647"/>
      <c r="EB33" s="647"/>
      <c r="EC33" s="666"/>
    </row>
    <row r="34" spans="2:133" ht="11.25" customHeight="1" x14ac:dyDescent="0.2">
      <c r="B34" s="632" t="s">
        <v>317</v>
      </c>
      <c r="C34" s="633"/>
      <c r="D34" s="633"/>
      <c r="E34" s="633"/>
      <c r="F34" s="633"/>
      <c r="G34" s="633"/>
      <c r="H34" s="633"/>
      <c r="I34" s="633"/>
      <c r="J34" s="633"/>
      <c r="K34" s="633"/>
      <c r="L34" s="633"/>
      <c r="M34" s="633"/>
      <c r="N34" s="633"/>
      <c r="O34" s="633"/>
      <c r="P34" s="633"/>
      <c r="Q34" s="634"/>
      <c r="R34" s="635">
        <v>24448025</v>
      </c>
      <c r="S34" s="636"/>
      <c r="T34" s="636"/>
      <c r="U34" s="636"/>
      <c r="V34" s="636"/>
      <c r="W34" s="636"/>
      <c r="X34" s="636"/>
      <c r="Y34" s="637"/>
      <c r="Z34" s="661">
        <v>12.2</v>
      </c>
      <c r="AA34" s="661"/>
      <c r="AB34" s="661"/>
      <c r="AC34" s="661"/>
      <c r="AD34" s="662" t="s">
        <v>126</v>
      </c>
      <c r="AE34" s="662"/>
      <c r="AF34" s="662"/>
      <c r="AG34" s="662"/>
      <c r="AH34" s="662"/>
      <c r="AI34" s="662"/>
      <c r="AJ34" s="662"/>
      <c r="AK34" s="662"/>
      <c r="AL34" s="638" t="s">
        <v>126</v>
      </c>
      <c r="AM34" s="639"/>
      <c r="AN34" s="639"/>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2" t="s">
        <v>318</v>
      </c>
      <c r="CE34" s="633"/>
      <c r="CF34" s="633"/>
      <c r="CG34" s="633"/>
      <c r="CH34" s="633"/>
      <c r="CI34" s="633"/>
      <c r="CJ34" s="633"/>
      <c r="CK34" s="633"/>
      <c r="CL34" s="633"/>
      <c r="CM34" s="633"/>
      <c r="CN34" s="633"/>
      <c r="CO34" s="633"/>
      <c r="CP34" s="633"/>
      <c r="CQ34" s="634"/>
      <c r="CR34" s="635">
        <v>28047051</v>
      </c>
      <c r="CS34" s="636"/>
      <c r="CT34" s="636"/>
      <c r="CU34" s="636"/>
      <c r="CV34" s="636"/>
      <c r="CW34" s="636"/>
      <c r="CX34" s="636"/>
      <c r="CY34" s="637"/>
      <c r="CZ34" s="638">
        <v>14.6</v>
      </c>
      <c r="DA34" s="647"/>
      <c r="DB34" s="647"/>
      <c r="DC34" s="648"/>
      <c r="DD34" s="641">
        <v>15571035</v>
      </c>
      <c r="DE34" s="636"/>
      <c r="DF34" s="636"/>
      <c r="DG34" s="636"/>
      <c r="DH34" s="636"/>
      <c r="DI34" s="636"/>
      <c r="DJ34" s="636"/>
      <c r="DK34" s="637"/>
      <c r="DL34" s="641">
        <v>14578514</v>
      </c>
      <c r="DM34" s="636"/>
      <c r="DN34" s="636"/>
      <c r="DO34" s="636"/>
      <c r="DP34" s="636"/>
      <c r="DQ34" s="636"/>
      <c r="DR34" s="636"/>
      <c r="DS34" s="636"/>
      <c r="DT34" s="636"/>
      <c r="DU34" s="636"/>
      <c r="DV34" s="637"/>
      <c r="DW34" s="638">
        <v>16.899999999999999</v>
      </c>
      <c r="DX34" s="647"/>
      <c r="DY34" s="647"/>
      <c r="DZ34" s="647"/>
      <c r="EA34" s="647"/>
      <c r="EB34" s="647"/>
      <c r="EC34" s="666"/>
    </row>
    <row r="35" spans="2:133" ht="11.25" customHeight="1" x14ac:dyDescent="0.2">
      <c r="B35" s="632" t="s">
        <v>319</v>
      </c>
      <c r="C35" s="633"/>
      <c r="D35" s="633"/>
      <c r="E35" s="633"/>
      <c r="F35" s="633"/>
      <c r="G35" s="633"/>
      <c r="H35" s="633"/>
      <c r="I35" s="633"/>
      <c r="J35" s="633"/>
      <c r="K35" s="633"/>
      <c r="L35" s="633"/>
      <c r="M35" s="633"/>
      <c r="N35" s="633"/>
      <c r="O35" s="633"/>
      <c r="P35" s="633"/>
      <c r="Q35" s="634"/>
      <c r="R35" s="635">
        <v>326113</v>
      </c>
      <c r="S35" s="636"/>
      <c r="T35" s="636"/>
      <c r="U35" s="636"/>
      <c r="V35" s="636"/>
      <c r="W35" s="636"/>
      <c r="X35" s="636"/>
      <c r="Y35" s="637"/>
      <c r="Z35" s="661">
        <v>0.2</v>
      </c>
      <c r="AA35" s="661"/>
      <c r="AB35" s="661"/>
      <c r="AC35" s="661"/>
      <c r="AD35" s="662">
        <v>145617</v>
      </c>
      <c r="AE35" s="662"/>
      <c r="AF35" s="662"/>
      <c r="AG35" s="662"/>
      <c r="AH35" s="662"/>
      <c r="AI35" s="662"/>
      <c r="AJ35" s="662"/>
      <c r="AK35" s="662"/>
      <c r="AL35" s="638">
        <v>0.2</v>
      </c>
      <c r="AM35" s="639"/>
      <c r="AN35" s="639"/>
      <c r="AO35" s="663"/>
      <c r="AP35" s="215"/>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322</v>
      </c>
      <c r="CE35" s="633"/>
      <c r="CF35" s="633"/>
      <c r="CG35" s="633"/>
      <c r="CH35" s="633"/>
      <c r="CI35" s="633"/>
      <c r="CJ35" s="633"/>
      <c r="CK35" s="633"/>
      <c r="CL35" s="633"/>
      <c r="CM35" s="633"/>
      <c r="CN35" s="633"/>
      <c r="CO35" s="633"/>
      <c r="CP35" s="633"/>
      <c r="CQ35" s="634"/>
      <c r="CR35" s="635">
        <v>1129741</v>
      </c>
      <c r="CS35" s="645"/>
      <c r="CT35" s="645"/>
      <c r="CU35" s="645"/>
      <c r="CV35" s="645"/>
      <c r="CW35" s="645"/>
      <c r="CX35" s="645"/>
      <c r="CY35" s="646"/>
      <c r="CZ35" s="638">
        <v>0.6</v>
      </c>
      <c r="DA35" s="647"/>
      <c r="DB35" s="647"/>
      <c r="DC35" s="648"/>
      <c r="DD35" s="641">
        <v>1067772</v>
      </c>
      <c r="DE35" s="645"/>
      <c r="DF35" s="645"/>
      <c r="DG35" s="645"/>
      <c r="DH35" s="645"/>
      <c r="DI35" s="645"/>
      <c r="DJ35" s="645"/>
      <c r="DK35" s="646"/>
      <c r="DL35" s="641">
        <v>1067772</v>
      </c>
      <c r="DM35" s="645"/>
      <c r="DN35" s="645"/>
      <c r="DO35" s="645"/>
      <c r="DP35" s="645"/>
      <c r="DQ35" s="645"/>
      <c r="DR35" s="645"/>
      <c r="DS35" s="645"/>
      <c r="DT35" s="645"/>
      <c r="DU35" s="645"/>
      <c r="DV35" s="646"/>
      <c r="DW35" s="638">
        <v>1.2</v>
      </c>
      <c r="DX35" s="647"/>
      <c r="DY35" s="647"/>
      <c r="DZ35" s="647"/>
      <c r="EA35" s="647"/>
      <c r="EB35" s="647"/>
      <c r="EC35" s="666"/>
    </row>
    <row r="36" spans="2:133" ht="11.25" customHeight="1" x14ac:dyDescent="0.2">
      <c r="B36" s="632" t="s">
        <v>323</v>
      </c>
      <c r="C36" s="633"/>
      <c r="D36" s="633"/>
      <c r="E36" s="633"/>
      <c r="F36" s="633"/>
      <c r="G36" s="633"/>
      <c r="H36" s="633"/>
      <c r="I36" s="633"/>
      <c r="J36" s="633"/>
      <c r="K36" s="633"/>
      <c r="L36" s="633"/>
      <c r="M36" s="633"/>
      <c r="N36" s="633"/>
      <c r="O36" s="633"/>
      <c r="P36" s="633"/>
      <c r="Q36" s="634"/>
      <c r="R36" s="635">
        <v>238473</v>
      </c>
      <c r="S36" s="636"/>
      <c r="T36" s="636"/>
      <c r="U36" s="636"/>
      <c r="V36" s="636"/>
      <c r="W36" s="636"/>
      <c r="X36" s="636"/>
      <c r="Y36" s="637"/>
      <c r="Z36" s="661">
        <v>0.1</v>
      </c>
      <c r="AA36" s="661"/>
      <c r="AB36" s="661"/>
      <c r="AC36" s="661"/>
      <c r="AD36" s="662" t="s">
        <v>126</v>
      </c>
      <c r="AE36" s="662"/>
      <c r="AF36" s="662"/>
      <c r="AG36" s="662"/>
      <c r="AH36" s="662"/>
      <c r="AI36" s="662"/>
      <c r="AJ36" s="662"/>
      <c r="AK36" s="662"/>
      <c r="AL36" s="638" t="s">
        <v>126</v>
      </c>
      <c r="AM36" s="639"/>
      <c r="AN36" s="639"/>
      <c r="AO36" s="663"/>
      <c r="AP36" s="215"/>
      <c r="AQ36" s="679" t="s">
        <v>324</v>
      </c>
      <c r="AR36" s="680"/>
      <c r="AS36" s="680"/>
      <c r="AT36" s="680"/>
      <c r="AU36" s="680"/>
      <c r="AV36" s="680"/>
      <c r="AW36" s="680"/>
      <c r="AX36" s="680"/>
      <c r="AY36" s="681"/>
      <c r="AZ36" s="682">
        <v>18619799</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1060901</v>
      </c>
      <c r="BW36" s="683"/>
      <c r="BX36" s="683"/>
      <c r="BY36" s="683"/>
      <c r="BZ36" s="683"/>
      <c r="CA36" s="683"/>
      <c r="CB36" s="684"/>
      <c r="CD36" s="632" t="s">
        <v>326</v>
      </c>
      <c r="CE36" s="633"/>
      <c r="CF36" s="633"/>
      <c r="CG36" s="633"/>
      <c r="CH36" s="633"/>
      <c r="CI36" s="633"/>
      <c r="CJ36" s="633"/>
      <c r="CK36" s="633"/>
      <c r="CL36" s="633"/>
      <c r="CM36" s="633"/>
      <c r="CN36" s="633"/>
      <c r="CO36" s="633"/>
      <c r="CP36" s="633"/>
      <c r="CQ36" s="634"/>
      <c r="CR36" s="635">
        <v>16453735</v>
      </c>
      <c r="CS36" s="636"/>
      <c r="CT36" s="636"/>
      <c r="CU36" s="636"/>
      <c r="CV36" s="636"/>
      <c r="CW36" s="636"/>
      <c r="CX36" s="636"/>
      <c r="CY36" s="637"/>
      <c r="CZ36" s="638">
        <v>8.6</v>
      </c>
      <c r="DA36" s="647"/>
      <c r="DB36" s="647"/>
      <c r="DC36" s="648"/>
      <c r="DD36" s="641">
        <v>11291243</v>
      </c>
      <c r="DE36" s="636"/>
      <c r="DF36" s="636"/>
      <c r="DG36" s="636"/>
      <c r="DH36" s="636"/>
      <c r="DI36" s="636"/>
      <c r="DJ36" s="636"/>
      <c r="DK36" s="637"/>
      <c r="DL36" s="641">
        <v>8182227</v>
      </c>
      <c r="DM36" s="636"/>
      <c r="DN36" s="636"/>
      <c r="DO36" s="636"/>
      <c r="DP36" s="636"/>
      <c r="DQ36" s="636"/>
      <c r="DR36" s="636"/>
      <c r="DS36" s="636"/>
      <c r="DT36" s="636"/>
      <c r="DU36" s="636"/>
      <c r="DV36" s="637"/>
      <c r="DW36" s="638">
        <v>9.5</v>
      </c>
      <c r="DX36" s="647"/>
      <c r="DY36" s="647"/>
      <c r="DZ36" s="647"/>
      <c r="EA36" s="647"/>
      <c r="EB36" s="647"/>
      <c r="EC36" s="666"/>
    </row>
    <row r="37" spans="2:133" ht="11.25" customHeight="1" x14ac:dyDescent="0.2">
      <c r="B37" s="632" t="s">
        <v>327</v>
      </c>
      <c r="C37" s="633"/>
      <c r="D37" s="633"/>
      <c r="E37" s="633"/>
      <c r="F37" s="633"/>
      <c r="G37" s="633"/>
      <c r="H37" s="633"/>
      <c r="I37" s="633"/>
      <c r="J37" s="633"/>
      <c r="K37" s="633"/>
      <c r="L37" s="633"/>
      <c r="M37" s="633"/>
      <c r="N37" s="633"/>
      <c r="O37" s="633"/>
      <c r="P37" s="633"/>
      <c r="Q37" s="634"/>
      <c r="R37" s="635">
        <v>5736469</v>
      </c>
      <c r="S37" s="636"/>
      <c r="T37" s="636"/>
      <c r="U37" s="636"/>
      <c r="V37" s="636"/>
      <c r="W37" s="636"/>
      <c r="X37" s="636"/>
      <c r="Y37" s="637"/>
      <c r="Z37" s="661">
        <v>2.9</v>
      </c>
      <c r="AA37" s="661"/>
      <c r="AB37" s="661"/>
      <c r="AC37" s="661"/>
      <c r="AD37" s="662" t="s">
        <v>126</v>
      </c>
      <c r="AE37" s="662"/>
      <c r="AF37" s="662"/>
      <c r="AG37" s="662"/>
      <c r="AH37" s="662"/>
      <c r="AI37" s="662"/>
      <c r="AJ37" s="662"/>
      <c r="AK37" s="662"/>
      <c r="AL37" s="638" t="s">
        <v>126</v>
      </c>
      <c r="AM37" s="639"/>
      <c r="AN37" s="639"/>
      <c r="AO37" s="663"/>
      <c r="AQ37" s="667" t="s">
        <v>328</v>
      </c>
      <c r="AR37" s="668"/>
      <c r="AS37" s="668"/>
      <c r="AT37" s="668"/>
      <c r="AU37" s="668"/>
      <c r="AV37" s="668"/>
      <c r="AW37" s="668"/>
      <c r="AX37" s="668"/>
      <c r="AY37" s="669"/>
      <c r="AZ37" s="635">
        <v>1701910</v>
      </c>
      <c r="BA37" s="636"/>
      <c r="BB37" s="636"/>
      <c r="BC37" s="636"/>
      <c r="BD37" s="645"/>
      <c r="BE37" s="645"/>
      <c r="BF37" s="670"/>
      <c r="BG37" s="632" t="s">
        <v>329</v>
      </c>
      <c r="BH37" s="633"/>
      <c r="BI37" s="633"/>
      <c r="BJ37" s="633"/>
      <c r="BK37" s="633"/>
      <c r="BL37" s="633"/>
      <c r="BM37" s="633"/>
      <c r="BN37" s="633"/>
      <c r="BO37" s="633"/>
      <c r="BP37" s="633"/>
      <c r="BQ37" s="633"/>
      <c r="BR37" s="633"/>
      <c r="BS37" s="633"/>
      <c r="BT37" s="633"/>
      <c r="BU37" s="634"/>
      <c r="BV37" s="635">
        <v>-915879</v>
      </c>
      <c r="BW37" s="636"/>
      <c r="BX37" s="636"/>
      <c r="BY37" s="636"/>
      <c r="BZ37" s="636"/>
      <c r="CA37" s="636"/>
      <c r="CB37" s="671"/>
      <c r="CD37" s="632" t="s">
        <v>330</v>
      </c>
      <c r="CE37" s="633"/>
      <c r="CF37" s="633"/>
      <c r="CG37" s="633"/>
      <c r="CH37" s="633"/>
      <c r="CI37" s="633"/>
      <c r="CJ37" s="633"/>
      <c r="CK37" s="633"/>
      <c r="CL37" s="633"/>
      <c r="CM37" s="633"/>
      <c r="CN37" s="633"/>
      <c r="CO37" s="633"/>
      <c r="CP37" s="633"/>
      <c r="CQ37" s="634"/>
      <c r="CR37" s="635">
        <v>880883</v>
      </c>
      <c r="CS37" s="645"/>
      <c r="CT37" s="645"/>
      <c r="CU37" s="645"/>
      <c r="CV37" s="645"/>
      <c r="CW37" s="645"/>
      <c r="CX37" s="645"/>
      <c r="CY37" s="646"/>
      <c r="CZ37" s="638">
        <v>0.5</v>
      </c>
      <c r="DA37" s="647"/>
      <c r="DB37" s="647"/>
      <c r="DC37" s="648"/>
      <c r="DD37" s="641">
        <v>607804</v>
      </c>
      <c r="DE37" s="645"/>
      <c r="DF37" s="645"/>
      <c r="DG37" s="645"/>
      <c r="DH37" s="645"/>
      <c r="DI37" s="645"/>
      <c r="DJ37" s="645"/>
      <c r="DK37" s="646"/>
      <c r="DL37" s="641">
        <v>597343</v>
      </c>
      <c r="DM37" s="645"/>
      <c r="DN37" s="645"/>
      <c r="DO37" s="645"/>
      <c r="DP37" s="645"/>
      <c r="DQ37" s="645"/>
      <c r="DR37" s="645"/>
      <c r="DS37" s="645"/>
      <c r="DT37" s="645"/>
      <c r="DU37" s="645"/>
      <c r="DV37" s="646"/>
      <c r="DW37" s="638">
        <v>0.7</v>
      </c>
      <c r="DX37" s="647"/>
      <c r="DY37" s="647"/>
      <c r="DZ37" s="647"/>
      <c r="EA37" s="647"/>
      <c r="EB37" s="647"/>
      <c r="EC37" s="666"/>
    </row>
    <row r="38" spans="2:133" ht="11.25" customHeight="1" x14ac:dyDescent="0.2">
      <c r="B38" s="632" t="s">
        <v>331</v>
      </c>
      <c r="C38" s="633"/>
      <c r="D38" s="633"/>
      <c r="E38" s="633"/>
      <c r="F38" s="633"/>
      <c r="G38" s="633"/>
      <c r="H38" s="633"/>
      <c r="I38" s="633"/>
      <c r="J38" s="633"/>
      <c r="K38" s="633"/>
      <c r="L38" s="633"/>
      <c r="M38" s="633"/>
      <c r="N38" s="633"/>
      <c r="O38" s="633"/>
      <c r="P38" s="633"/>
      <c r="Q38" s="634"/>
      <c r="R38" s="635">
        <v>5944006</v>
      </c>
      <c r="S38" s="636"/>
      <c r="T38" s="636"/>
      <c r="U38" s="636"/>
      <c r="V38" s="636"/>
      <c r="W38" s="636"/>
      <c r="X38" s="636"/>
      <c r="Y38" s="637"/>
      <c r="Z38" s="661">
        <v>3</v>
      </c>
      <c r="AA38" s="661"/>
      <c r="AB38" s="661"/>
      <c r="AC38" s="661"/>
      <c r="AD38" s="662" t="s">
        <v>126</v>
      </c>
      <c r="AE38" s="662"/>
      <c r="AF38" s="662"/>
      <c r="AG38" s="662"/>
      <c r="AH38" s="662"/>
      <c r="AI38" s="662"/>
      <c r="AJ38" s="662"/>
      <c r="AK38" s="662"/>
      <c r="AL38" s="638" t="s">
        <v>126</v>
      </c>
      <c r="AM38" s="639"/>
      <c r="AN38" s="639"/>
      <c r="AO38" s="663"/>
      <c r="AQ38" s="667" t="s">
        <v>332</v>
      </c>
      <c r="AR38" s="668"/>
      <c r="AS38" s="668"/>
      <c r="AT38" s="668"/>
      <c r="AU38" s="668"/>
      <c r="AV38" s="668"/>
      <c r="AW38" s="668"/>
      <c r="AX38" s="668"/>
      <c r="AY38" s="669"/>
      <c r="AZ38" s="635">
        <v>1062000</v>
      </c>
      <c r="BA38" s="636"/>
      <c r="BB38" s="636"/>
      <c r="BC38" s="636"/>
      <c r="BD38" s="645"/>
      <c r="BE38" s="645"/>
      <c r="BF38" s="670"/>
      <c r="BG38" s="632" t="s">
        <v>333</v>
      </c>
      <c r="BH38" s="633"/>
      <c r="BI38" s="633"/>
      <c r="BJ38" s="633"/>
      <c r="BK38" s="633"/>
      <c r="BL38" s="633"/>
      <c r="BM38" s="633"/>
      <c r="BN38" s="633"/>
      <c r="BO38" s="633"/>
      <c r="BP38" s="633"/>
      <c r="BQ38" s="633"/>
      <c r="BR38" s="633"/>
      <c r="BS38" s="633"/>
      <c r="BT38" s="633"/>
      <c r="BU38" s="634"/>
      <c r="BV38" s="635">
        <v>57070</v>
      </c>
      <c r="BW38" s="636"/>
      <c r="BX38" s="636"/>
      <c r="BY38" s="636"/>
      <c r="BZ38" s="636"/>
      <c r="CA38" s="636"/>
      <c r="CB38" s="671"/>
      <c r="CD38" s="632" t="s">
        <v>334</v>
      </c>
      <c r="CE38" s="633"/>
      <c r="CF38" s="633"/>
      <c r="CG38" s="633"/>
      <c r="CH38" s="633"/>
      <c r="CI38" s="633"/>
      <c r="CJ38" s="633"/>
      <c r="CK38" s="633"/>
      <c r="CL38" s="633"/>
      <c r="CM38" s="633"/>
      <c r="CN38" s="633"/>
      <c r="CO38" s="633"/>
      <c r="CP38" s="633"/>
      <c r="CQ38" s="634"/>
      <c r="CR38" s="635">
        <v>15855889</v>
      </c>
      <c r="CS38" s="636"/>
      <c r="CT38" s="636"/>
      <c r="CU38" s="636"/>
      <c r="CV38" s="636"/>
      <c r="CW38" s="636"/>
      <c r="CX38" s="636"/>
      <c r="CY38" s="637"/>
      <c r="CZ38" s="638">
        <v>8.3000000000000007</v>
      </c>
      <c r="DA38" s="647"/>
      <c r="DB38" s="647"/>
      <c r="DC38" s="648"/>
      <c r="DD38" s="641">
        <v>13692463</v>
      </c>
      <c r="DE38" s="636"/>
      <c r="DF38" s="636"/>
      <c r="DG38" s="636"/>
      <c r="DH38" s="636"/>
      <c r="DI38" s="636"/>
      <c r="DJ38" s="636"/>
      <c r="DK38" s="637"/>
      <c r="DL38" s="641">
        <v>10929156</v>
      </c>
      <c r="DM38" s="636"/>
      <c r="DN38" s="636"/>
      <c r="DO38" s="636"/>
      <c r="DP38" s="636"/>
      <c r="DQ38" s="636"/>
      <c r="DR38" s="636"/>
      <c r="DS38" s="636"/>
      <c r="DT38" s="636"/>
      <c r="DU38" s="636"/>
      <c r="DV38" s="637"/>
      <c r="DW38" s="638">
        <v>12.7</v>
      </c>
      <c r="DX38" s="647"/>
      <c r="DY38" s="647"/>
      <c r="DZ38" s="647"/>
      <c r="EA38" s="647"/>
      <c r="EB38" s="647"/>
      <c r="EC38" s="666"/>
    </row>
    <row r="39" spans="2:133" ht="11.25" customHeight="1" x14ac:dyDescent="0.2">
      <c r="B39" s="632" t="s">
        <v>335</v>
      </c>
      <c r="C39" s="633"/>
      <c r="D39" s="633"/>
      <c r="E39" s="633"/>
      <c r="F39" s="633"/>
      <c r="G39" s="633"/>
      <c r="H39" s="633"/>
      <c r="I39" s="633"/>
      <c r="J39" s="633"/>
      <c r="K39" s="633"/>
      <c r="L39" s="633"/>
      <c r="M39" s="633"/>
      <c r="N39" s="633"/>
      <c r="O39" s="633"/>
      <c r="P39" s="633"/>
      <c r="Q39" s="634"/>
      <c r="R39" s="635">
        <v>3086786</v>
      </c>
      <c r="S39" s="636"/>
      <c r="T39" s="636"/>
      <c r="U39" s="636"/>
      <c r="V39" s="636"/>
      <c r="W39" s="636"/>
      <c r="X39" s="636"/>
      <c r="Y39" s="637"/>
      <c r="Z39" s="661">
        <v>1.5</v>
      </c>
      <c r="AA39" s="661"/>
      <c r="AB39" s="661"/>
      <c r="AC39" s="661"/>
      <c r="AD39" s="662">
        <v>47340</v>
      </c>
      <c r="AE39" s="662"/>
      <c r="AF39" s="662"/>
      <c r="AG39" s="662"/>
      <c r="AH39" s="662"/>
      <c r="AI39" s="662"/>
      <c r="AJ39" s="662"/>
      <c r="AK39" s="662"/>
      <c r="AL39" s="638">
        <v>0.1</v>
      </c>
      <c r="AM39" s="639"/>
      <c r="AN39" s="639"/>
      <c r="AO39" s="663"/>
      <c r="AQ39" s="667" t="s">
        <v>336</v>
      </c>
      <c r="AR39" s="668"/>
      <c r="AS39" s="668"/>
      <c r="AT39" s="668"/>
      <c r="AU39" s="668"/>
      <c r="AV39" s="668"/>
      <c r="AW39" s="668"/>
      <c r="AX39" s="668"/>
      <c r="AY39" s="669"/>
      <c r="AZ39" s="635">
        <v>6888</v>
      </c>
      <c r="BA39" s="636"/>
      <c r="BB39" s="636"/>
      <c r="BC39" s="636"/>
      <c r="BD39" s="645"/>
      <c r="BE39" s="645"/>
      <c r="BF39" s="670"/>
      <c r="BG39" s="632" t="s">
        <v>337</v>
      </c>
      <c r="BH39" s="633"/>
      <c r="BI39" s="633"/>
      <c r="BJ39" s="633"/>
      <c r="BK39" s="633"/>
      <c r="BL39" s="633"/>
      <c r="BM39" s="633"/>
      <c r="BN39" s="633"/>
      <c r="BO39" s="633"/>
      <c r="BP39" s="633"/>
      <c r="BQ39" s="633"/>
      <c r="BR39" s="633"/>
      <c r="BS39" s="633"/>
      <c r="BT39" s="633"/>
      <c r="BU39" s="634"/>
      <c r="BV39" s="635">
        <v>85015</v>
      </c>
      <c r="BW39" s="636"/>
      <c r="BX39" s="636"/>
      <c r="BY39" s="636"/>
      <c r="BZ39" s="636"/>
      <c r="CA39" s="636"/>
      <c r="CB39" s="671"/>
      <c r="CD39" s="632" t="s">
        <v>338</v>
      </c>
      <c r="CE39" s="633"/>
      <c r="CF39" s="633"/>
      <c r="CG39" s="633"/>
      <c r="CH39" s="633"/>
      <c r="CI39" s="633"/>
      <c r="CJ39" s="633"/>
      <c r="CK39" s="633"/>
      <c r="CL39" s="633"/>
      <c r="CM39" s="633"/>
      <c r="CN39" s="633"/>
      <c r="CO39" s="633"/>
      <c r="CP39" s="633"/>
      <c r="CQ39" s="634"/>
      <c r="CR39" s="635">
        <v>6188290</v>
      </c>
      <c r="CS39" s="645"/>
      <c r="CT39" s="645"/>
      <c r="CU39" s="645"/>
      <c r="CV39" s="645"/>
      <c r="CW39" s="645"/>
      <c r="CX39" s="645"/>
      <c r="CY39" s="646"/>
      <c r="CZ39" s="638">
        <v>3.2</v>
      </c>
      <c r="DA39" s="647"/>
      <c r="DB39" s="647"/>
      <c r="DC39" s="648"/>
      <c r="DD39" s="641">
        <v>5369059</v>
      </c>
      <c r="DE39" s="645"/>
      <c r="DF39" s="645"/>
      <c r="DG39" s="645"/>
      <c r="DH39" s="645"/>
      <c r="DI39" s="645"/>
      <c r="DJ39" s="645"/>
      <c r="DK39" s="646"/>
      <c r="DL39" s="641" t="s">
        <v>126</v>
      </c>
      <c r="DM39" s="645"/>
      <c r="DN39" s="645"/>
      <c r="DO39" s="645"/>
      <c r="DP39" s="645"/>
      <c r="DQ39" s="645"/>
      <c r="DR39" s="645"/>
      <c r="DS39" s="645"/>
      <c r="DT39" s="645"/>
      <c r="DU39" s="645"/>
      <c r="DV39" s="646"/>
      <c r="DW39" s="638" t="s">
        <v>126</v>
      </c>
      <c r="DX39" s="647"/>
      <c r="DY39" s="647"/>
      <c r="DZ39" s="647"/>
      <c r="EA39" s="647"/>
      <c r="EB39" s="647"/>
      <c r="EC39" s="666"/>
    </row>
    <row r="40" spans="2:133" ht="11.25" customHeight="1" x14ac:dyDescent="0.2">
      <c r="B40" s="632" t="s">
        <v>339</v>
      </c>
      <c r="C40" s="633"/>
      <c r="D40" s="633"/>
      <c r="E40" s="633"/>
      <c r="F40" s="633"/>
      <c r="G40" s="633"/>
      <c r="H40" s="633"/>
      <c r="I40" s="633"/>
      <c r="J40" s="633"/>
      <c r="K40" s="633"/>
      <c r="L40" s="633"/>
      <c r="M40" s="633"/>
      <c r="N40" s="633"/>
      <c r="O40" s="633"/>
      <c r="P40" s="633"/>
      <c r="Q40" s="634"/>
      <c r="R40" s="635">
        <v>13161050</v>
      </c>
      <c r="S40" s="636"/>
      <c r="T40" s="636"/>
      <c r="U40" s="636"/>
      <c r="V40" s="636"/>
      <c r="W40" s="636"/>
      <c r="X40" s="636"/>
      <c r="Y40" s="637"/>
      <c r="Z40" s="661">
        <v>6.6</v>
      </c>
      <c r="AA40" s="661"/>
      <c r="AB40" s="661"/>
      <c r="AC40" s="661"/>
      <c r="AD40" s="662" t="s">
        <v>126</v>
      </c>
      <c r="AE40" s="662"/>
      <c r="AF40" s="662"/>
      <c r="AG40" s="662"/>
      <c r="AH40" s="662"/>
      <c r="AI40" s="662"/>
      <c r="AJ40" s="662"/>
      <c r="AK40" s="662"/>
      <c r="AL40" s="638" t="s">
        <v>126</v>
      </c>
      <c r="AM40" s="639"/>
      <c r="AN40" s="639"/>
      <c r="AO40" s="663"/>
      <c r="AQ40" s="667" t="s">
        <v>340</v>
      </c>
      <c r="AR40" s="668"/>
      <c r="AS40" s="668"/>
      <c r="AT40" s="668"/>
      <c r="AU40" s="668"/>
      <c r="AV40" s="668"/>
      <c r="AW40" s="668"/>
      <c r="AX40" s="668"/>
      <c r="AY40" s="669"/>
      <c r="AZ40" s="635" t="s">
        <v>126</v>
      </c>
      <c r="BA40" s="636"/>
      <c r="BB40" s="636"/>
      <c r="BC40" s="636"/>
      <c r="BD40" s="645"/>
      <c r="BE40" s="645"/>
      <c r="BF40" s="670"/>
      <c r="BG40" s="672" t="s">
        <v>341</v>
      </c>
      <c r="BH40" s="673"/>
      <c r="BI40" s="673"/>
      <c r="BJ40" s="673"/>
      <c r="BK40" s="673"/>
      <c r="BL40" s="211"/>
      <c r="BM40" s="633" t="s">
        <v>342</v>
      </c>
      <c r="BN40" s="633"/>
      <c r="BO40" s="633"/>
      <c r="BP40" s="633"/>
      <c r="BQ40" s="633"/>
      <c r="BR40" s="633"/>
      <c r="BS40" s="633"/>
      <c r="BT40" s="633"/>
      <c r="BU40" s="634"/>
      <c r="BV40" s="635">
        <v>100</v>
      </c>
      <c r="BW40" s="636"/>
      <c r="BX40" s="636"/>
      <c r="BY40" s="636"/>
      <c r="BZ40" s="636"/>
      <c r="CA40" s="636"/>
      <c r="CB40" s="671"/>
      <c r="CD40" s="632" t="s">
        <v>343</v>
      </c>
      <c r="CE40" s="633"/>
      <c r="CF40" s="633"/>
      <c r="CG40" s="633"/>
      <c r="CH40" s="633"/>
      <c r="CI40" s="633"/>
      <c r="CJ40" s="633"/>
      <c r="CK40" s="633"/>
      <c r="CL40" s="633"/>
      <c r="CM40" s="633"/>
      <c r="CN40" s="633"/>
      <c r="CO40" s="633"/>
      <c r="CP40" s="633"/>
      <c r="CQ40" s="634"/>
      <c r="CR40" s="635" t="s">
        <v>126</v>
      </c>
      <c r="CS40" s="636"/>
      <c r="CT40" s="636"/>
      <c r="CU40" s="636"/>
      <c r="CV40" s="636"/>
      <c r="CW40" s="636"/>
      <c r="CX40" s="636"/>
      <c r="CY40" s="637"/>
      <c r="CZ40" s="638" t="s">
        <v>126</v>
      </c>
      <c r="DA40" s="647"/>
      <c r="DB40" s="647"/>
      <c r="DC40" s="648"/>
      <c r="DD40" s="641" t="s">
        <v>126</v>
      </c>
      <c r="DE40" s="636"/>
      <c r="DF40" s="636"/>
      <c r="DG40" s="636"/>
      <c r="DH40" s="636"/>
      <c r="DI40" s="636"/>
      <c r="DJ40" s="636"/>
      <c r="DK40" s="637"/>
      <c r="DL40" s="641" t="s">
        <v>126</v>
      </c>
      <c r="DM40" s="636"/>
      <c r="DN40" s="636"/>
      <c r="DO40" s="636"/>
      <c r="DP40" s="636"/>
      <c r="DQ40" s="636"/>
      <c r="DR40" s="636"/>
      <c r="DS40" s="636"/>
      <c r="DT40" s="636"/>
      <c r="DU40" s="636"/>
      <c r="DV40" s="637"/>
      <c r="DW40" s="638" t="s">
        <v>126</v>
      </c>
      <c r="DX40" s="647"/>
      <c r="DY40" s="647"/>
      <c r="DZ40" s="647"/>
      <c r="EA40" s="647"/>
      <c r="EB40" s="647"/>
      <c r="EC40" s="666"/>
    </row>
    <row r="41" spans="2:133" ht="11.25" customHeight="1" x14ac:dyDescent="0.2">
      <c r="B41" s="632" t="s">
        <v>344</v>
      </c>
      <c r="C41" s="633"/>
      <c r="D41" s="633"/>
      <c r="E41" s="633"/>
      <c r="F41" s="633"/>
      <c r="G41" s="633"/>
      <c r="H41" s="633"/>
      <c r="I41" s="633"/>
      <c r="J41" s="633"/>
      <c r="K41" s="633"/>
      <c r="L41" s="633"/>
      <c r="M41" s="633"/>
      <c r="N41" s="633"/>
      <c r="O41" s="633"/>
      <c r="P41" s="633"/>
      <c r="Q41" s="634"/>
      <c r="R41" s="635" t="s">
        <v>126</v>
      </c>
      <c r="S41" s="636"/>
      <c r="T41" s="636"/>
      <c r="U41" s="636"/>
      <c r="V41" s="636"/>
      <c r="W41" s="636"/>
      <c r="X41" s="636"/>
      <c r="Y41" s="637"/>
      <c r="Z41" s="661" t="s">
        <v>126</v>
      </c>
      <c r="AA41" s="661"/>
      <c r="AB41" s="661"/>
      <c r="AC41" s="661"/>
      <c r="AD41" s="662" t="s">
        <v>126</v>
      </c>
      <c r="AE41" s="662"/>
      <c r="AF41" s="662"/>
      <c r="AG41" s="662"/>
      <c r="AH41" s="662"/>
      <c r="AI41" s="662"/>
      <c r="AJ41" s="662"/>
      <c r="AK41" s="662"/>
      <c r="AL41" s="638" t="s">
        <v>126</v>
      </c>
      <c r="AM41" s="639"/>
      <c r="AN41" s="639"/>
      <c r="AO41" s="663"/>
      <c r="AQ41" s="667" t="s">
        <v>345</v>
      </c>
      <c r="AR41" s="668"/>
      <c r="AS41" s="668"/>
      <c r="AT41" s="668"/>
      <c r="AU41" s="668"/>
      <c r="AV41" s="668"/>
      <c r="AW41" s="668"/>
      <c r="AX41" s="668"/>
      <c r="AY41" s="669"/>
      <c r="AZ41" s="635">
        <v>4742334</v>
      </c>
      <c r="BA41" s="636"/>
      <c r="BB41" s="636"/>
      <c r="BC41" s="636"/>
      <c r="BD41" s="645"/>
      <c r="BE41" s="645"/>
      <c r="BF41" s="670"/>
      <c r="BG41" s="672"/>
      <c r="BH41" s="673"/>
      <c r="BI41" s="673"/>
      <c r="BJ41" s="673"/>
      <c r="BK41" s="673"/>
      <c r="BL41" s="211"/>
      <c r="BM41" s="633" t="s">
        <v>346</v>
      </c>
      <c r="BN41" s="633"/>
      <c r="BO41" s="633"/>
      <c r="BP41" s="633"/>
      <c r="BQ41" s="633"/>
      <c r="BR41" s="633"/>
      <c r="BS41" s="633"/>
      <c r="BT41" s="633"/>
      <c r="BU41" s="634"/>
      <c r="BV41" s="635" t="s">
        <v>126</v>
      </c>
      <c r="BW41" s="636"/>
      <c r="BX41" s="636"/>
      <c r="BY41" s="636"/>
      <c r="BZ41" s="636"/>
      <c r="CA41" s="636"/>
      <c r="CB41" s="671"/>
      <c r="CD41" s="632" t="s">
        <v>347</v>
      </c>
      <c r="CE41" s="633"/>
      <c r="CF41" s="633"/>
      <c r="CG41" s="633"/>
      <c r="CH41" s="633"/>
      <c r="CI41" s="633"/>
      <c r="CJ41" s="633"/>
      <c r="CK41" s="633"/>
      <c r="CL41" s="633"/>
      <c r="CM41" s="633"/>
      <c r="CN41" s="633"/>
      <c r="CO41" s="633"/>
      <c r="CP41" s="633"/>
      <c r="CQ41" s="634"/>
      <c r="CR41" s="635" t="s">
        <v>126</v>
      </c>
      <c r="CS41" s="645"/>
      <c r="CT41" s="645"/>
      <c r="CU41" s="645"/>
      <c r="CV41" s="645"/>
      <c r="CW41" s="645"/>
      <c r="CX41" s="645"/>
      <c r="CY41" s="646"/>
      <c r="CZ41" s="638" t="s">
        <v>126</v>
      </c>
      <c r="DA41" s="647"/>
      <c r="DB41" s="647"/>
      <c r="DC41" s="648"/>
      <c r="DD41" s="641" t="s">
        <v>126</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348</v>
      </c>
      <c r="C42" s="633"/>
      <c r="D42" s="633"/>
      <c r="E42" s="633"/>
      <c r="F42" s="633"/>
      <c r="G42" s="633"/>
      <c r="H42" s="633"/>
      <c r="I42" s="633"/>
      <c r="J42" s="633"/>
      <c r="K42" s="633"/>
      <c r="L42" s="633"/>
      <c r="M42" s="633"/>
      <c r="N42" s="633"/>
      <c r="O42" s="633"/>
      <c r="P42" s="633"/>
      <c r="Q42" s="634"/>
      <c r="R42" s="635" t="s">
        <v>126</v>
      </c>
      <c r="S42" s="636"/>
      <c r="T42" s="636"/>
      <c r="U42" s="636"/>
      <c r="V42" s="636"/>
      <c r="W42" s="636"/>
      <c r="X42" s="636"/>
      <c r="Y42" s="637"/>
      <c r="Z42" s="661" t="s">
        <v>126</v>
      </c>
      <c r="AA42" s="661"/>
      <c r="AB42" s="661"/>
      <c r="AC42" s="661"/>
      <c r="AD42" s="662" t="s">
        <v>126</v>
      </c>
      <c r="AE42" s="662"/>
      <c r="AF42" s="662"/>
      <c r="AG42" s="662"/>
      <c r="AH42" s="662"/>
      <c r="AI42" s="662"/>
      <c r="AJ42" s="662"/>
      <c r="AK42" s="662"/>
      <c r="AL42" s="638" t="s">
        <v>126</v>
      </c>
      <c r="AM42" s="639"/>
      <c r="AN42" s="639"/>
      <c r="AO42" s="663"/>
      <c r="AQ42" s="676" t="s">
        <v>349</v>
      </c>
      <c r="AR42" s="677"/>
      <c r="AS42" s="677"/>
      <c r="AT42" s="677"/>
      <c r="AU42" s="677"/>
      <c r="AV42" s="677"/>
      <c r="AW42" s="677"/>
      <c r="AX42" s="677"/>
      <c r="AY42" s="678"/>
      <c r="AZ42" s="615">
        <v>11106667</v>
      </c>
      <c r="BA42" s="649"/>
      <c r="BB42" s="649"/>
      <c r="BC42" s="649"/>
      <c r="BD42" s="616"/>
      <c r="BE42" s="616"/>
      <c r="BF42" s="664"/>
      <c r="BG42" s="674"/>
      <c r="BH42" s="675"/>
      <c r="BI42" s="675"/>
      <c r="BJ42" s="675"/>
      <c r="BK42" s="675"/>
      <c r="BL42" s="212"/>
      <c r="BM42" s="613" t="s">
        <v>350</v>
      </c>
      <c r="BN42" s="613"/>
      <c r="BO42" s="613"/>
      <c r="BP42" s="613"/>
      <c r="BQ42" s="613"/>
      <c r="BR42" s="613"/>
      <c r="BS42" s="613"/>
      <c r="BT42" s="613"/>
      <c r="BU42" s="614"/>
      <c r="BV42" s="615">
        <v>323</v>
      </c>
      <c r="BW42" s="649"/>
      <c r="BX42" s="649"/>
      <c r="BY42" s="649"/>
      <c r="BZ42" s="649"/>
      <c r="CA42" s="649"/>
      <c r="CB42" s="665"/>
      <c r="CD42" s="632" t="s">
        <v>351</v>
      </c>
      <c r="CE42" s="633"/>
      <c r="CF42" s="633"/>
      <c r="CG42" s="633"/>
      <c r="CH42" s="633"/>
      <c r="CI42" s="633"/>
      <c r="CJ42" s="633"/>
      <c r="CK42" s="633"/>
      <c r="CL42" s="633"/>
      <c r="CM42" s="633"/>
      <c r="CN42" s="633"/>
      <c r="CO42" s="633"/>
      <c r="CP42" s="633"/>
      <c r="CQ42" s="634"/>
      <c r="CR42" s="635">
        <v>31348668</v>
      </c>
      <c r="CS42" s="645"/>
      <c r="CT42" s="645"/>
      <c r="CU42" s="645"/>
      <c r="CV42" s="645"/>
      <c r="CW42" s="645"/>
      <c r="CX42" s="645"/>
      <c r="CY42" s="646"/>
      <c r="CZ42" s="638">
        <v>16.399999999999999</v>
      </c>
      <c r="DA42" s="647"/>
      <c r="DB42" s="647"/>
      <c r="DC42" s="648"/>
      <c r="DD42" s="641">
        <v>8739368</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352</v>
      </c>
      <c r="C43" s="633"/>
      <c r="D43" s="633"/>
      <c r="E43" s="633"/>
      <c r="F43" s="633"/>
      <c r="G43" s="633"/>
      <c r="H43" s="633"/>
      <c r="I43" s="633"/>
      <c r="J43" s="633"/>
      <c r="K43" s="633"/>
      <c r="L43" s="633"/>
      <c r="M43" s="633"/>
      <c r="N43" s="633"/>
      <c r="O43" s="633"/>
      <c r="P43" s="633"/>
      <c r="Q43" s="634"/>
      <c r="R43" s="635">
        <v>3543000</v>
      </c>
      <c r="S43" s="636"/>
      <c r="T43" s="636"/>
      <c r="U43" s="636"/>
      <c r="V43" s="636"/>
      <c r="W43" s="636"/>
      <c r="X43" s="636"/>
      <c r="Y43" s="637"/>
      <c r="Z43" s="661">
        <v>1.8</v>
      </c>
      <c r="AA43" s="661"/>
      <c r="AB43" s="661"/>
      <c r="AC43" s="661"/>
      <c r="AD43" s="662" t="s">
        <v>126</v>
      </c>
      <c r="AE43" s="662"/>
      <c r="AF43" s="662"/>
      <c r="AG43" s="662"/>
      <c r="AH43" s="662"/>
      <c r="AI43" s="662"/>
      <c r="AJ43" s="662"/>
      <c r="AK43" s="662"/>
      <c r="AL43" s="638" t="s">
        <v>126</v>
      </c>
      <c r="AM43" s="639"/>
      <c r="AN43" s="639"/>
      <c r="AO43" s="663"/>
      <c r="CD43" s="632" t="s">
        <v>353</v>
      </c>
      <c r="CE43" s="633"/>
      <c r="CF43" s="633"/>
      <c r="CG43" s="633"/>
      <c r="CH43" s="633"/>
      <c r="CI43" s="633"/>
      <c r="CJ43" s="633"/>
      <c r="CK43" s="633"/>
      <c r="CL43" s="633"/>
      <c r="CM43" s="633"/>
      <c r="CN43" s="633"/>
      <c r="CO43" s="633"/>
      <c r="CP43" s="633"/>
      <c r="CQ43" s="634"/>
      <c r="CR43" s="635">
        <v>631343</v>
      </c>
      <c r="CS43" s="645"/>
      <c r="CT43" s="645"/>
      <c r="CU43" s="645"/>
      <c r="CV43" s="645"/>
      <c r="CW43" s="645"/>
      <c r="CX43" s="645"/>
      <c r="CY43" s="646"/>
      <c r="CZ43" s="638">
        <v>0.3</v>
      </c>
      <c r="DA43" s="647"/>
      <c r="DB43" s="647"/>
      <c r="DC43" s="648"/>
      <c r="DD43" s="641">
        <v>628546</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354</v>
      </c>
      <c r="C44" s="613"/>
      <c r="D44" s="613"/>
      <c r="E44" s="613"/>
      <c r="F44" s="613"/>
      <c r="G44" s="613"/>
      <c r="H44" s="613"/>
      <c r="I44" s="613"/>
      <c r="J44" s="613"/>
      <c r="K44" s="613"/>
      <c r="L44" s="613"/>
      <c r="M44" s="613"/>
      <c r="N44" s="613"/>
      <c r="O44" s="613"/>
      <c r="P44" s="613"/>
      <c r="Q44" s="614"/>
      <c r="R44" s="615">
        <v>200807500</v>
      </c>
      <c r="S44" s="649"/>
      <c r="T44" s="649"/>
      <c r="U44" s="649"/>
      <c r="V44" s="649"/>
      <c r="W44" s="649"/>
      <c r="X44" s="649"/>
      <c r="Y44" s="650"/>
      <c r="Z44" s="651">
        <v>100</v>
      </c>
      <c r="AA44" s="651"/>
      <c r="AB44" s="651"/>
      <c r="AC44" s="651"/>
      <c r="AD44" s="652">
        <v>82716859</v>
      </c>
      <c r="AE44" s="652"/>
      <c r="AF44" s="652"/>
      <c r="AG44" s="652"/>
      <c r="AH44" s="652"/>
      <c r="AI44" s="652"/>
      <c r="AJ44" s="652"/>
      <c r="AK44" s="652"/>
      <c r="AL44" s="618">
        <v>100</v>
      </c>
      <c r="AM44" s="653"/>
      <c r="AN44" s="653"/>
      <c r="AO44" s="654"/>
      <c r="CD44" s="655" t="s">
        <v>301</v>
      </c>
      <c r="CE44" s="656"/>
      <c r="CF44" s="632" t="s">
        <v>355</v>
      </c>
      <c r="CG44" s="633"/>
      <c r="CH44" s="633"/>
      <c r="CI44" s="633"/>
      <c r="CJ44" s="633"/>
      <c r="CK44" s="633"/>
      <c r="CL44" s="633"/>
      <c r="CM44" s="633"/>
      <c r="CN44" s="633"/>
      <c r="CO44" s="633"/>
      <c r="CP44" s="633"/>
      <c r="CQ44" s="634"/>
      <c r="CR44" s="635">
        <v>31348668</v>
      </c>
      <c r="CS44" s="636"/>
      <c r="CT44" s="636"/>
      <c r="CU44" s="636"/>
      <c r="CV44" s="636"/>
      <c r="CW44" s="636"/>
      <c r="CX44" s="636"/>
      <c r="CY44" s="637"/>
      <c r="CZ44" s="638">
        <v>16.399999999999999</v>
      </c>
      <c r="DA44" s="639"/>
      <c r="DB44" s="639"/>
      <c r="DC44" s="640"/>
      <c r="DD44" s="641">
        <v>8739368</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356</v>
      </c>
      <c r="CG45" s="633"/>
      <c r="CH45" s="633"/>
      <c r="CI45" s="633"/>
      <c r="CJ45" s="633"/>
      <c r="CK45" s="633"/>
      <c r="CL45" s="633"/>
      <c r="CM45" s="633"/>
      <c r="CN45" s="633"/>
      <c r="CO45" s="633"/>
      <c r="CP45" s="633"/>
      <c r="CQ45" s="634"/>
      <c r="CR45" s="635">
        <v>15104466</v>
      </c>
      <c r="CS45" s="645"/>
      <c r="CT45" s="645"/>
      <c r="CU45" s="645"/>
      <c r="CV45" s="645"/>
      <c r="CW45" s="645"/>
      <c r="CX45" s="645"/>
      <c r="CY45" s="646"/>
      <c r="CZ45" s="638">
        <v>7.9</v>
      </c>
      <c r="DA45" s="647"/>
      <c r="DB45" s="647"/>
      <c r="DC45" s="648"/>
      <c r="DD45" s="641">
        <v>2299993</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357</v>
      </c>
      <c r="CD46" s="657"/>
      <c r="CE46" s="658"/>
      <c r="CF46" s="632" t="s">
        <v>358</v>
      </c>
      <c r="CG46" s="633"/>
      <c r="CH46" s="633"/>
      <c r="CI46" s="633"/>
      <c r="CJ46" s="633"/>
      <c r="CK46" s="633"/>
      <c r="CL46" s="633"/>
      <c r="CM46" s="633"/>
      <c r="CN46" s="633"/>
      <c r="CO46" s="633"/>
      <c r="CP46" s="633"/>
      <c r="CQ46" s="634"/>
      <c r="CR46" s="635">
        <v>16244202</v>
      </c>
      <c r="CS46" s="636"/>
      <c r="CT46" s="636"/>
      <c r="CU46" s="636"/>
      <c r="CV46" s="636"/>
      <c r="CW46" s="636"/>
      <c r="CX46" s="636"/>
      <c r="CY46" s="637"/>
      <c r="CZ46" s="638">
        <v>8.5</v>
      </c>
      <c r="DA46" s="639"/>
      <c r="DB46" s="639"/>
      <c r="DC46" s="640"/>
      <c r="DD46" s="641">
        <v>6439375</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359</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360</v>
      </c>
      <c r="CG47" s="633"/>
      <c r="CH47" s="633"/>
      <c r="CI47" s="633"/>
      <c r="CJ47" s="633"/>
      <c r="CK47" s="633"/>
      <c r="CL47" s="633"/>
      <c r="CM47" s="633"/>
      <c r="CN47" s="633"/>
      <c r="CO47" s="633"/>
      <c r="CP47" s="633"/>
      <c r="CQ47" s="634"/>
      <c r="CR47" s="635" t="s">
        <v>126</v>
      </c>
      <c r="CS47" s="645"/>
      <c r="CT47" s="645"/>
      <c r="CU47" s="645"/>
      <c r="CV47" s="645"/>
      <c r="CW47" s="645"/>
      <c r="CX47" s="645"/>
      <c r="CY47" s="646"/>
      <c r="CZ47" s="638" t="s">
        <v>126</v>
      </c>
      <c r="DA47" s="647"/>
      <c r="DB47" s="647"/>
      <c r="DC47" s="648"/>
      <c r="DD47" s="641" t="s">
        <v>126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362</v>
      </c>
      <c r="CG48" s="633"/>
      <c r="CH48" s="633"/>
      <c r="CI48" s="633"/>
      <c r="CJ48" s="633"/>
      <c r="CK48" s="633"/>
      <c r="CL48" s="633"/>
      <c r="CM48" s="633"/>
      <c r="CN48" s="633"/>
      <c r="CO48" s="633"/>
      <c r="CP48" s="633"/>
      <c r="CQ48" s="634"/>
      <c r="CR48" s="635" t="s">
        <v>126</v>
      </c>
      <c r="CS48" s="636"/>
      <c r="CT48" s="636"/>
      <c r="CU48" s="636"/>
      <c r="CV48" s="636"/>
      <c r="CW48" s="636"/>
      <c r="CX48" s="636"/>
      <c r="CY48" s="637"/>
      <c r="CZ48" s="638" t="s">
        <v>126</v>
      </c>
      <c r="DA48" s="639"/>
      <c r="DB48" s="639"/>
      <c r="DC48" s="640"/>
      <c r="DD48" s="641" t="s">
        <v>126</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363</v>
      </c>
      <c r="CE49" s="613"/>
      <c r="CF49" s="613"/>
      <c r="CG49" s="613"/>
      <c r="CH49" s="613"/>
      <c r="CI49" s="613"/>
      <c r="CJ49" s="613"/>
      <c r="CK49" s="613"/>
      <c r="CL49" s="613"/>
      <c r="CM49" s="613"/>
      <c r="CN49" s="613"/>
      <c r="CO49" s="613"/>
      <c r="CP49" s="613"/>
      <c r="CQ49" s="614"/>
      <c r="CR49" s="615">
        <v>191617973</v>
      </c>
      <c r="CS49" s="616"/>
      <c r="CT49" s="616"/>
      <c r="CU49" s="616"/>
      <c r="CV49" s="616"/>
      <c r="CW49" s="616"/>
      <c r="CX49" s="616"/>
      <c r="CY49" s="617"/>
      <c r="CZ49" s="618">
        <v>100</v>
      </c>
      <c r="DA49" s="619"/>
      <c r="DB49" s="619"/>
      <c r="DC49" s="620"/>
      <c r="DD49" s="621">
        <v>96542405</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L0dWWwBu0fOkAAIh4PCv2enHV8R6n3cpHwdTTmnKW4jzBvVWGnrKML6SkBTdtHnHthy2IQaNHuoeBoXvZAmMA==" saltValue="l0dDQKaHDltwFHeEEpB/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364</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365</v>
      </c>
      <c r="DK2" s="732"/>
      <c r="DL2" s="732"/>
      <c r="DM2" s="732"/>
      <c r="DN2" s="732"/>
      <c r="DO2" s="733"/>
      <c r="DP2" s="219"/>
      <c r="DQ2" s="731" t="s">
        <v>366</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34" t="s">
        <v>367</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368</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6"/>
    </row>
    <row r="5" spans="1:131" s="227" customFormat="1" ht="26.25" customHeight="1" x14ac:dyDescent="0.2">
      <c r="A5" s="736" t="s">
        <v>369</v>
      </c>
      <c r="B5" s="737"/>
      <c r="C5" s="737"/>
      <c r="D5" s="737"/>
      <c r="E5" s="737"/>
      <c r="F5" s="737"/>
      <c r="G5" s="737"/>
      <c r="H5" s="737"/>
      <c r="I5" s="737"/>
      <c r="J5" s="737"/>
      <c r="K5" s="737"/>
      <c r="L5" s="737"/>
      <c r="M5" s="737"/>
      <c r="N5" s="737"/>
      <c r="O5" s="737"/>
      <c r="P5" s="738"/>
      <c r="Q5" s="742" t="s">
        <v>370</v>
      </c>
      <c r="R5" s="743"/>
      <c r="S5" s="743"/>
      <c r="T5" s="743"/>
      <c r="U5" s="744"/>
      <c r="V5" s="742" t="s">
        <v>371</v>
      </c>
      <c r="W5" s="743"/>
      <c r="X5" s="743"/>
      <c r="Y5" s="743"/>
      <c r="Z5" s="744"/>
      <c r="AA5" s="742" t="s">
        <v>372</v>
      </c>
      <c r="AB5" s="743"/>
      <c r="AC5" s="743"/>
      <c r="AD5" s="743"/>
      <c r="AE5" s="743"/>
      <c r="AF5" s="748" t="s">
        <v>373</v>
      </c>
      <c r="AG5" s="743"/>
      <c r="AH5" s="743"/>
      <c r="AI5" s="743"/>
      <c r="AJ5" s="749"/>
      <c r="AK5" s="743" t="s">
        <v>374</v>
      </c>
      <c r="AL5" s="743"/>
      <c r="AM5" s="743"/>
      <c r="AN5" s="743"/>
      <c r="AO5" s="744"/>
      <c r="AP5" s="742" t="s">
        <v>375</v>
      </c>
      <c r="AQ5" s="743"/>
      <c r="AR5" s="743"/>
      <c r="AS5" s="743"/>
      <c r="AT5" s="744"/>
      <c r="AU5" s="742" t="s">
        <v>376</v>
      </c>
      <c r="AV5" s="743"/>
      <c r="AW5" s="743"/>
      <c r="AX5" s="743"/>
      <c r="AY5" s="749"/>
      <c r="AZ5" s="223"/>
      <c r="BA5" s="223"/>
      <c r="BB5" s="223"/>
      <c r="BC5" s="223"/>
      <c r="BD5" s="223"/>
      <c r="BE5" s="224"/>
      <c r="BF5" s="224"/>
      <c r="BG5" s="224"/>
      <c r="BH5" s="224"/>
      <c r="BI5" s="224"/>
      <c r="BJ5" s="224"/>
      <c r="BK5" s="224"/>
      <c r="BL5" s="224"/>
      <c r="BM5" s="224"/>
      <c r="BN5" s="224"/>
      <c r="BO5" s="224"/>
      <c r="BP5" s="224"/>
      <c r="BQ5" s="736" t="s">
        <v>377</v>
      </c>
      <c r="BR5" s="737"/>
      <c r="BS5" s="737"/>
      <c r="BT5" s="737"/>
      <c r="BU5" s="737"/>
      <c r="BV5" s="737"/>
      <c r="BW5" s="737"/>
      <c r="BX5" s="737"/>
      <c r="BY5" s="737"/>
      <c r="BZ5" s="737"/>
      <c r="CA5" s="737"/>
      <c r="CB5" s="737"/>
      <c r="CC5" s="737"/>
      <c r="CD5" s="737"/>
      <c r="CE5" s="737"/>
      <c r="CF5" s="737"/>
      <c r="CG5" s="738"/>
      <c r="CH5" s="742" t="s">
        <v>378</v>
      </c>
      <c r="CI5" s="743"/>
      <c r="CJ5" s="743"/>
      <c r="CK5" s="743"/>
      <c r="CL5" s="744"/>
      <c r="CM5" s="742" t="s">
        <v>379</v>
      </c>
      <c r="CN5" s="743"/>
      <c r="CO5" s="743"/>
      <c r="CP5" s="743"/>
      <c r="CQ5" s="744"/>
      <c r="CR5" s="742" t="s">
        <v>380</v>
      </c>
      <c r="CS5" s="743"/>
      <c r="CT5" s="743"/>
      <c r="CU5" s="743"/>
      <c r="CV5" s="744"/>
      <c r="CW5" s="742" t="s">
        <v>381</v>
      </c>
      <c r="CX5" s="743"/>
      <c r="CY5" s="743"/>
      <c r="CZ5" s="743"/>
      <c r="DA5" s="744"/>
      <c r="DB5" s="742" t="s">
        <v>382</v>
      </c>
      <c r="DC5" s="743"/>
      <c r="DD5" s="743"/>
      <c r="DE5" s="743"/>
      <c r="DF5" s="744"/>
      <c r="DG5" s="774" t="s">
        <v>383</v>
      </c>
      <c r="DH5" s="775"/>
      <c r="DI5" s="775"/>
      <c r="DJ5" s="775"/>
      <c r="DK5" s="776"/>
      <c r="DL5" s="774" t="s">
        <v>384</v>
      </c>
      <c r="DM5" s="775"/>
      <c r="DN5" s="775"/>
      <c r="DO5" s="775"/>
      <c r="DP5" s="776"/>
      <c r="DQ5" s="742" t="s">
        <v>385</v>
      </c>
      <c r="DR5" s="743"/>
      <c r="DS5" s="743"/>
      <c r="DT5" s="743"/>
      <c r="DU5" s="744"/>
      <c r="DV5" s="742" t="s">
        <v>376</v>
      </c>
      <c r="DW5" s="743"/>
      <c r="DX5" s="743"/>
      <c r="DY5" s="743"/>
      <c r="DZ5" s="749"/>
      <c r="EA5" s="226"/>
    </row>
    <row r="6" spans="1:131" s="227"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7"/>
      <c r="DH6" s="778"/>
      <c r="DI6" s="778"/>
      <c r="DJ6" s="778"/>
      <c r="DK6" s="779"/>
      <c r="DL6" s="777"/>
      <c r="DM6" s="778"/>
      <c r="DN6" s="778"/>
      <c r="DO6" s="778"/>
      <c r="DP6" s="779"/>
      <c r="DQ6" s="745"/>
      <c r="DR6" s="746"/>
      <c r="DS6" s="746"/>
      <c r="DT6" s="746"/>
      <c r="DU6" s="747"/>
      <c r="DV6" s="745"/>
      <c r="DW6" s="746"/>
      <c r="DX6" s="746"/>
      <c r="DY6" s="746"/>
      <c r="DZ6" s="751"/>
      <c r="EA6" s="226"/>
    </row>
    <row r="7" spans="1:131" s="227" customFormat="1" ht="26.25" customHeight="1" thickTop="1" x14ac:dyDescent="0.2">
      <c r="A7" s="228">
        <v>1</v>
      </c>
      <c r="B7" s="758" t="s">
        <v>386</v>
      </c>
      <c r="C7" s="759"/>
      <c r="D7" s="759"/>
      <c r="E7" s="759"/>
      <c r="F7" s="759"/>
      <c r="G7" s="759"/>
      <c r="H7" s="759"/>
      <c r="I7" s="759"/>
      <c r="J7" s="759"/>
      <c r="K7" s="759"/>
      <c r="L7" s="759"/>
      <c r="M7" s="759"/>
      <c r="N7" s="759"/>
      <c r="O7" s="759"/>
      <c r="P7" s="760"/>
      <c r="Q7" s="761">
        <f>ROUND(205081961/1000,0)</f>
        <v>205082</v>
      </c>
      <c r="R7" s="762"/>
      <c r="S7" s="762"/>
      <c r="T7" s="762"/>
      <c r="U7" s="762"/>
      <c r="V7" s="762">
        <f>ROUND(195896136/1000,0)</f>
        <v>195896</v>
      </c>
      <c r="W7" s="762"/>
      <c r="X7" s="762"/>
      <c r="Y7" s="762"/>
      <c r="Z7" s="762"/>
      <c r="AA7" s="762">
        <f>ROUND(9185825/1000,0)</f>
        <v>9186</v>
      </c>
      <c r="AB7" s="762"/>
      <c r="AC7" s="762"/>
      <c r="AD7" s="762"/>
      <c r="AE7" s="763"/>
      <c r="AF7" s="764">
        <v>8140</v>
      </c>
      <c r="AG7" s="765"/>
      <c r="AH7" s="765"/>
      <c r="AI7" s="765"/>
      <c r="AJ7" s="766"/>
      <c r="AK7" s="767">
        <v>5740</v>
      </c>
      <c r="AL7" s="768"/>
      <c r="AM7" s="768"/>
      <c r="AN7" s="768"/>
      <c r="AO7" s="768"/>
      <c r="AP7" s="768">
        <f>ROUND(93810184/1000,0)</f>
        <v>93810</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8">
        <v>1</v>
      </c>
      <c r="BR7" s="229" t="s">
        <v>597</v>
      </c>
      <c r="BS7" s="771" t="s">
        <v>585</v>
      </c>
      <c r="BT7" s="772"/>
      <c r="BU7" s="772"/>
      <c r="BV7" s="772"/>
      <c r="BW7" s="772"/>
      <c r="BX7" s="772"/>
      <c r="BY7" s="772"/>
      <c r="BZ7" s="772"/>
      <c r="CA7" s="772"/>
      <c r="CB7" s="772"/>
      <c r="CC7" s="772"/>
      <c r="CD7" s="772"/>
      <c r="CE7" s="772"/>
      <c r="CF7" s="772"/>
      <c r="CG7" s="773"/>
      <c r="CH7" s="752">
        <v>7.0000000000000001E-3</v>
      </c>
      <c r="CI7" s="753"/>
      <c r="CJ7" s="753"/>
      <c r="CK7" s="753"/>
      <c r="CL7" s="754"/>
      <c r="CM7" s="752">
        <v>55.347999999999999</v>
      </c>
      <c r="CN7" s="753"/>
      <c r="CO7" s="753"/>
      <c r="CP7" s="753"/>
      <c r="CQ7" s="754"/>
      <c r="CR7" s="752">
        <v>5</v>
      </c>
      <c r="CS7" s="753"/>
      <c r="CT7" s="753"/>
      <c r="CU7" s="753"/>
      <c r="CV7" s="754"/>
      <c r="CW7" s="752" t="s">
        <v>571</v>
      </c>
      <c r="CX7" s="753"/>
      <c r="CY7" s="753"/>
      <c r="CZ7" s="753"/>
      <c r="DA7" s="754"/>
      <c r="DB7" s="752" t="s">
        <v>571</v>
      </c>
      <c r="DC7" s="753"/>
      <c r="DD7" s="753"/>
      <c r="DE7" s="753"/>
      <c r="DF7" s="754"/>
      <c r="DG7" s="752" t="s">
        <v>571</v>
      </c>
      <c r="DH7" s="753"/>
      <c r="DI7" s="753"/>
      <c r="DJ7" s="753"/>
      <c r="DK7" s="754"/>
      <c r="DL7" s="752" t="s">
        <v>571</v>
      </c>
      <c r="DM7" s="753"/>
      <c r="DN7" s="753"/>
      <c r="DO7" s="753"/>
      <c r="DP7" s="754"/>
      <c r="DQ7" s="752" t="s">
        <v>571</v>
      </c>
      <c r="DR7" s="753"/>
      <c r="DS7" s="753"/>
      <c r="DT7" s="753"/>
      <c r="DU7" s="754"/>
      <c r="DV7" s="755"/>
      <c r="DW7" s="756"/>
      <c r="DX7" s="756"/>
      <c r="DY7" s="756"/>
      <c r="DZ7" s="757"/>
      <c r="EA7" s="226"/>
    </row>
    <row r="8" spans="1:131" s="227" customFormat="1" ht="26.25" customHeight="1" x14ac:dyDescent="0.2">
      <c r="A8" s="230">
        <v>2</v>
      </c>
      <c r="B8" s="793" t="s">
        <v>387</v>
      </c>
      <c r="C8" s="794"/>
      <c r="D8" s="794"/>
      <c r="E8" s="794"/>
      <c r="F8" s="794"/>
      <c r="G8" s="794"/>
      <c r="H8" s="794"/>
      <c r="I8" s="794"/>
      <c r="J8" s="794"/>
      <c r="K8" s="794"/>
      <c r="L8" s="794"/>
      <c r="M8" s="794"/>
      <c r="N8" s="794"/>
      <c r="O8" s="794"/>
      <c r="P8" s="795"/>
      <c r="Q8" s="796">
        <f>ROUND(108849/1000,0)</f>
        <v>109</v>
      </c>
      <c r="R8" s="797"/>
      <c r="S8" s="797"/>
      <c r="T8" s="797"/>
      <c r="U8" s="797"/>
      <c r="V8" s="797">
        <f>ROUND(105147/1000,0)</f>
        <v>105</v>
      </c>
      <c r="W8" s="797"/>
      <c r="X8" s="797"/>
      <c r="Y8" s="797"/>
      <c r="Z8" s="797"/>
      <c r="AA8" s="797">
        <f>ROUND(3702/1000,0)</f>
        <v>4</v>
      </c>
      <c r="AB8" s="797"/>
      <c r="AC8" s="797"/>
      <c r="AD8" s="797"/>
      <c r="AE8" s="798"/>
      <c r="AF8" s="799">
        <v>4</v>
      </c>
      <c r="AG8" s="800"/>
      <c r="AH8" s="800"/>
      <c r="AI8" s="800"/>
      <c r="AJ8" s="801"/>
      <c r="AK8" s="780">
        <v>23</v>
      </c>
      <c r="AL8" s="781"/>
      <c r="AM8" s="781"/>
      <c r="AN8" s="781"/>
      <c r="AO8" s="781"/>
      <c r="AP8" s="781" t="s">
        <v>571</v>
      </c>
      <c r="AQ8" s="781"/>
      <c r="AR8" s="781"/>
      <c r="AS8" s="781"/>
      <c r="AT8" s="781"/>
      <c r="AU8" s="782"/>
      <c r="AV8" s="782"/>
      <c r="AW8" s="782"/>
      <c r="AX8" s="782"/>
      <c r="AY8" s="783"/>
      <c r="AZ8" s="223"/>
      <c r="BA8" s="223"/>
      <c r="BB8" s="223"/>
      <c r="BC8" s="223"/>
      <c r="BD8" s="223"/>
      <c r="BE8" s="224"/>
      <c r="BF8" s="224"/>
      <c r="BG8" s="224"/>
      <c r="BH8" s="224"/>
      <c r="BI8" s="224"/>
      <c r="BJ8" s="224"/>
      <c r="BK8" s="224"/>
      <c r="BL8" s="224"/>
      <c r="BM8" s="224"/>
      <c r="BN8" s="224"/>
      <c r="BO8" s="224"/>
      <c r="BP8" s="224"/>
      <c r="BQ8" s="230">
        <v>2</v>
      </c>
      <c r="BR8" s="231"/>
      <c r="BS8" s="784" t="s">
        <v>586</v>
      </c>
      <c r="BT8" s="785"/>
      <c r="BU8" s="785"/>
      <c r="BV8" s="785"/>
      <c r="BW8" s="785"/>
      <c r="BX8" s="785"/>
      <c r="BY8" s="785"/>
      <c r="BZ8" s="785"/>
      <c r="CA8" s="785"/>
      <c r="CB8" s="785"/>
      <c r="CC8" s="785"/>
      <c r="CD8" s="785"/>
      <c r="CE8" s="785"/>
      <c r="CF8" s="785"/>
      <c r="CG8" s="786"/>
      <c r="CH8" s="787">
        <v>-14.207000000000001</v>
      </c>
      <c r="CI8" s="788"/>
      <c r="CJ8" s="788"/>
      <c r="CK8" s="788"/>
      <c r="CL8" s="789"/>
      <c r="CM8" s="787">
        <v>4282.5510000000004</v>
      </c>
      <c r="CN8" s="788"/>
      <c r="CO8" s="788"/>
      <c r="CP8" s="788"/>
      <c r="CQ8" s="789"/>
      <c r="CR8" s="787">
        <v>2350</v>
      </c>
      <c r="CS8" s="788"/>
      <c r="CT8" s="788"/>
      <c r="CU8" s="788"/>
      <c r="CV8" s="789"/>
      <c r="CW8" s="787" t="s">
        <v>571</v>
      </c>
      <c r="CX8" s="788"/>
      <c r="CY8" s="788"/>
      <c r="CZ8" s="788"/>
      <c r="DA8" s="789"/>
      <c r="DB8" s="787" t="s">
        <v>571</v>
      </c>
      <c r="DC8" s="788"/>
      <c r="DD8" s="788"/>
      <c r="DE8" s="788"/>
      <c r="DF8" s="789"/>
      <c r="DG8" s="787" t="s">
        <v>571</v>
      </c>
      <c r="DH8" s="788"/>
      <c r="DI8" s="788"/>
      <c r="DJ8" s="788"/>
      <c r="DK8" s="789"/>
      <c r="DL8" s="787" t="s">
        <v>571</v>
      </c>
      <c r="DM8" s="788"/>
      <c r="DN8" s="788"/>
      <c r="DO8" s="788"/>
      <c r="DP8" s="789"/>
      <c r="DQ8" s="787" t="s">
        <v>571</v>
      </c>
      <c r="DR8" s="788"/>
      <c r="DS8" s="788"/>
      <c r="DT8" s="788"/>
      <c r="DU8" s="789"/>
      <c r="DV8" s="790"/>
      <c r="DW8" s="791"/>
      <c r="DX8" s="791"/>
      <c r="DY8" s="791"/>
      <c r="DZ8" s="792"/>
      <c r="EA8" s="226"/>
    </row>
    <row r="9" spans="1:131" s="227" customFormat="1" ht="26.25" customHeight="1" x14ac:dyDescent="0.2">
      <c r="A9" s="230">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780"/>
      <c r="AL9" s="781"/>
      <c r="AM9" s="781"/>
      <c r="AN9" s="781"/>
      <c r="AO9" s="781"/>
      <c r="AP9" s="781"/>
      <c r="AQ9" s="781"/>
      <c r="AR9" s="781"/>
      <c r="AS9" s="781"/>
      <c r="AT9" s="781"/>
      <c r="AU9" s="782"/>
      <c r="AV9" s="782"/>
      <c r="AW9" s="782"/>
      <c r="AX9" s="782"/>
      <c r="AY9" s="783"/>
      <c r="AZ9" s="223"/>
      <c r="BA9" s="223"/>
      <c r="BB9" s="223"/>
      <c r="BC9" s="223"/>
      <c r="BD9" s="223"/>
      <c r="BE9" s="224"/>
      <c r="BF9" s="224"/>
      <c r="BG9" s="224"/>
      <c r="BH9" s="224"/>
      <c r="BI9" s="224"/>
      <c r="BJ9" s="224"/>
      <c r="BK9" s="224"/>
      <c r="BL9" s="224"/>
      <c r="BM9" s="224"/>
      <c r="BN9" s="224"/>
      <c r="BO9" s="224"/>
      <c r="BP9" s="224"/>
      <c r="BQ9" s="230">
        <v>3</v>
      </c>
      <c r="BR9" s="231"/>
      <c r="BS9" s="784" t="s">
        <v>587</v>
      </c>
      <c r="BT9" s="785"/>
      <c r="BU9" s="785"/>
      <c r="BV9" s="785"/>
      <c r="BW9" s="785"/>
      <c r="BX9" s="785"/>
      <c r="BY9" s="785"/>
      <c r="BZ9" s="785"/>
      <c r="CA9" s="785"/>
      <c r="CB9" s="785"/>
      <c r="CC9" s="785"/>
      <c r="CD9" s="785"/>
      <c r="CE9" s="785"/>
      <c r="CF9" s="785"/>
      <c r="CG9" s="786"/>
      <c r="CH9" s="787">
        <v>7.9000000000000001E-2</v>
      </c>
      <c r="CI9" s="788"/>
      <c r="CJ9" s="788"/>
      <c r="CK9" s="788"/>
      <c r="CL9" s="789"/>
      <c r="CM9" s="787">
        <v>86.531000000000006</v>
      </c>
      <c r="CN9" s="788"/>
      <c r="CO9" s="788"/>
      <c r="CP9" s="788"/>
      <c r="CQ9" s="789"/>
      <c r="CR9" s="787">
        <v>3</v>
      </c>
      <c r="CS9" s="788"/>
      <c r="CT9" s="788"/>
      <c r="CU9" s="788"/>
      <c r="CV9" s="789"/>
      <c r="CW9" s="787">
        <v>21</v>
      </c>
      <c r="CX9" s="788"/>
      <c r="CY9" s="788"/>
      <c r="CZ9" s="788"/>
      <c r="DA9" s="789"/>
      <c r="DB9" s="787" t="s">
        <v>571</v>
      </c>
      <c r="DC9" s="788"/>
      <c r="DD9" s="788"/>
      <c r="DE9" s="788"/>
      <c r="DF9" s="789"/>
      <c r="DG9" s="787" t="s">
        <v>571</v>
      </c>
      <c r="DH9" s="788"/>
      <c r="DI9" s="788"/>
      <c r="DJ9" s="788"/>
      <c r="DK9" s="789"/>
      <c r="DL9" s="787" t="s">
        <v>571</v>
      </c>
      <c r="DM9" s="788"/>
      <c r="DN9" s="788"/>
      <c r="DO9" s="788"/>
      <c r="DP9" s="789"/>
      <c r="DQ9" s="787" t="s">
        <v>571</v>
      </c>
      <c r="DR9" s="788"/>
      <c r="DS9" s="788"/>
      <c r="DT9" s="788"/>
      <c r="DU9" s="789"/>
      <c r="DV9" s="790"/>
      <c r="DW9" s="791"/>
      <c r="DX9" s="791"/>
      <c r="DY9" s="791"/>
      <c r="DZ9" s="792"/>
      <c r="EA9" s="226"/>
    </row>
    <row r="10" spans="1:131" s="227" customFormat="1" ht="26.25" customHeight="1" x14ac:dyDescent="0.2">
      <c r="A10" s="230">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780"/>
      <c r="AL10" s="781"/>
      <c r="AM10" s="781"/>
      <c r="AN10" s="781"/>
      <c r="AO10" s="781"/>
      <c r="AP10" s="781"/>
      <c r="AQ10" s="781"/>
      <c r="AR10" s="781"/>
      <c r="AS10" s="781"/>
      <c r="AT10" s="781"/>
      <c r="AU10" s="782"/>
      <c r="AV10" s="782"/>
      <c r="AW10" s="782"/>
      <c r="AX10" s="782"/>
      <c r="AY10" s="783"/>
      <c r="AZ10" s="223"/>
      <c r="BA10" s="223"/>
      <c r="BB10" s="223"/>
      <c r="BC10" s="223"/>
      <c r="BD10" s="223"/>
      <c r="BE10" s="224"/>
      <c r="BF10" s="224"/>
      <c r="BG10" s="224"/>
      <c r="BH10" s="224"/>
      <c r="BI10" s="224"/>
      <c r="BJ10" s="224"/>
      <c r="BK10" s="224"/>
      <c r="BL10" s="224"/>
      <c r="BM10" s="224"/>
      <c r="BN10" s="224"/>
      <c r="BO10" s="224"/>
      <c r="BP10" s="224"/>
      <c r="BQ10" s="230">
        <v>4</v>
      </c>
      <c r="BR10" s="231"/>
      <c r="BS10" s="784" t="s">
        <v>588</v>
      </c>
      <c r="BT10" s="785"/>
      <c r="BU10" s="785"/>
      <c r="BV10" s="785"/>
      <c r="BW10" s="785"/>
      <c r="BX10" s="785"/>
      <c r="BY10" s="785"/>
      <c r="BZ10" s="785"/>
      <c r="CA10" s="785"/>
      <c r="CB10" s="785"/>
      <c r="CC10" s="785"/>
      <c r="CD10" s="785"/>
      <c r="CE10" s="785"/>
      <c r="CF10" s="785"/>
      <c r="CG10" s="786"/>
      <c r="CH10" s="787">
        <v>0</v>
      </c>
      <c r="CI10" s="788"/>
      <c r="CJ10" s="788"/>
      <c r="CK10" s="788"/>
      <c r="CL10" s="789"/>
      <c r="CM10" s="787">
        <v>23.7</v>
      </c>
      <c r="CN10" s="788"/>
      <c r="CO10" s="788"/>
      <c r="CP10" s="788"/>
      <c r="CQ10" s="789"/>
      <c r="CR10" s="787">
        <v>6.6</v>
      </c>
      <c r="CS10" s="788"/>
      <c r="CT10" s="788"/>
      <c r="CU10" s="788"/>
      <c r="CV10" s="789"/>
      <c r="CW10" s="787" t="s">
        <v>571</v>
      </c>
      <c r="CX10" s="788"/>
      <c r="CY10" s="788"/>
      <c r="CZ10" s="788"/>
      <c r="DA10" s="789"/>
      <c r="DB10" s="787" t="s">
        <v>571</v>
      </c>
      <c r="DC10" s="788"/>
      <c r="DD10" s="788"/>
      <c r="DE10" s="788"/>
      <c r="DF10" s="789"/>
      <c r="DG10" s="787" t="s">
        <v>571</v>
      </c>
      <c r="DH10" s="788"/>
      <c r="DI10" s="788"/>
      <c r="DJ10" s="788"/>
      <c r="DK10" s="789"/>
      <c r="DL10" s="787" t="s">
        <v>571</v>
      </c>
      <c r="DM10" s="788"/>
      <c r="DN10" s="788"/>
      <c r="DO10" s="788"/>
      <c r="DP10" s="789"/>
      <c r="DQ10" s="787" t="s">
        <v>571</v>
      </c>
      <c r="DR10" s="788"/>
      <c r="DS10" s="788"/>
      <c r="DT10" s="788"/>
      <c r="DU10" s="789"/>
      <c r="DV10" s="790"/>
      <c r="DW10" s="791"/>
      <c r="DX10" s="791"/>
      <c r="DY10" s="791"/>
      <c r="DZ10" s="792"/>
      <c r="EA10" s="226"/>
    </row>
    <row r="11" spans="1:131" s="227" customFormat="1" ht="26.25" customHeight="1" x14ac:dyDescent="0.2">
      <c r="A11" s="230">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780"/>
      <c r="AL11" s="781"/>
      <c r="AM11" s="781"/>
      <c r="AN11" s="781"/>
      <c r="AO11" s="781"/>
      <c r="AP11" s="781"/>
      <c r="AQ11" s="781"/>
      <c r="AR11" s="781"/>
      <c r="AS11" s="781"/>
      <c r="AT11" s="781"/>
      <c r="AU11" s="782"/>
      <c r="AV11" s="782"/>
      <c r="AW11" s="782"/>
      <c r="AX11" s="782"/>
      <c r="AY11" s="783"/>
      <c r="AZ11" s="223"/>
      <c r="BA11" s="223"/>
      <c r="BB11" s="223"/>
      <c r="BC11" s="223"/>
      <c r="BD11" s="223"/>
      <c r="BE11" s="224"/>
      <c r="BF11" s="224"/>
      <c r="BG11" s="224"/>
      <c r="BH11" s="224"/>
      <c r="BI11" s="224"/>
      <c r="BJ11" s="224"/>
      <c r="BK11" s="224"/>
      <c r="BL11" s="224"/>
      <c r="BM11" s="224"/>
      <c r="BN11" s="224"/>
      <c r="BO11" s="224"/>
      <c r="BP11" s="224"/>
      <c r="BQ11" s="230">
        <v>5</v>
      </c>
      <c r="BR11" s="231"/>
      <c r="BS11" s="784" t="s">
        <v>589</v>
      </c>
      <c r="BT11" s="785"/>
      <c r="BU11" s="785"/>
      <c r="BV11" s="785"/>
      <c r="BW11" s="785"/>
      <c r="BX11" s="785"/>
      <c r="BY11" s="785"/>
      <c r="BZ11" s="785"/>
      <c r="CA11" s="785"/>
      <c r="CB11" s="785"/>
      <c r="CC11" s="785"/>
      <c r="CD11" s="785"/>
      <c r="CE11" s="785"/>
      <c r="CF11" s="785"/>
      <c r="CG11" s="786"/>
      <c r="CH11" s="787">
        <v>2.2389999999999999</v>
      </c>
      <c r="CI11" s="788"/>
      <c r="CJ11" s="788"/>
      <c r="CK11" s="788"/>
      <c r="CL11" s="789"/>
      <c r="CM11" s="787">
        <v>27.096</v>
      </c>
      <c r="CN11" s="788"/>
      <c r="CO11" s="788"/>
      <c r="CP11" s="788"/>
      <c r="CQ11" s="789"/>
      <c r="CR11" s="787">
        <v>2.9849999999999999</v>
      </c>
      <c r="CS11" s="788"/>
      <c r="CT11" s="788"/>
      <c r="CU11" s="788"/>
      <c r="CV11" s="789"/>
      <c r="CW11" s="787" t="s">
        <v>571</v>
      </c>
      <c r="CX11" s="788"/>
      <c r="CY11" s="788"/>
      <c r="CZ11" s="788"/>
      <c r="DA11" s="789"/>
      <c r="DB11" s="787" t="s">
        <v>571</v>
      </c>
      <c r="DC11" s="788"/>
      <c r="DD11" s="788"/>
      <c r="DE11" s="788"/>
      <c r="DF11" s="789"/>
      <c r="DG11" s="787" t="s">
        <v>571</v>
      </c>
      <c r="DH11" s="788"/>
      <c r="DI11" s="788"/>
      <c r="DJ11" s="788"/>
      <c r="DK11" s="789"/>
      <c r="DL11" s="787" t="s">
        <v>571</v>
      </c>
      <c r="DM11" s="788"/>
      <c r="DN11" s="788"/>
      <c r="DO11" s="788"/>
      <c r="DP11" s="789"/>
      <c r="DQ11" s="787" t="s">
        <v>571</v>
      </c>
      <c r="DR11" s="788"/>
      <c r="DS11" s="788"/>
      <c r="DT11" s="788"/>
      <c r="DU11" s="789"/>
      <c r="DV11" s="790"/>
      <c r="DW11" s="791"/>
      <c r="DX11" s="791"/>
      <c r="DY11" s="791"/>
      <c r="DZ11" s="792"/>
      <c r="EA11" s="226"/>
    </row>
    <row r="12" spans="1:131" s="227" customFormat="1" ht="26.25" customHeight="1" x14ac:dyDescent="0.2">
      <c r="A12" s="230">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780"/>
      <c r="AL12" s="781"/>
      <c r="AM12" s="781"/>
      <c r="AN12" s="781"/>
      <c r="AO12" s="781"/>
      <c r="AP12" s="781"/>
      <c r="AQ12" s="781"/>
      <c r="AR12" s="781"/>
      <c r="AS12" s="781"/>
      <c r="AT12" s="781"/>
      <c r="AU12" s="782"/>
      <c r="AV12" s="782"/>
      <c r="AW12" s="782"/>
      <c r="AX12" s="782"/>
      <c r="AY12" s="783"/>
      <c r="AZ12" s="223"/>
      <c r="BA12" s="223"/>
      <c r="BB12" s="223"/>
      <c r="BC12" s="223"/>
      <c r="BD12" s="223"/>
      <c r="BE12" s="224"/>
      <c r="BF12" s="224"/>
      <c r="BG12" s="224"/>
      <c r="BH12" s="224"/>
      <c r="BI12" s="224"/>
      <c r="BJ12" s="224"/>
      <c r="BK12" s="224"/>
      <c r="BL12" s="224"/>
      <c r="BM12" s="224"/>
      <c r="BN12" s="224"/>
      <c r="BO12" s="224"/>
      <c r="BP12" s="224"/>
      <c r="BQ12" s="230">
        <v>6</v>
      </c>
      <c r="BR12" s="231"/>
      <c r="BS12" s="784" t="s">
        <v>590</v>
      </c>
      <c r="BT12" s="785"/>
      <c r="BU12" s="785"/>
      <c r="BV12" s="785"/>
      <c r="BW12" s="785"/>
      <c r="BX12" s="785"/>
      <c r="BY12" s="785"/>
      <c r="BZ12" s="785"/>
      <c r="CA12" s="785"/>
      <c r="CB12" s="785"/>
      <c r="CC12" s="785"/>
      <c r="CD12" s="785"/>
      <c r="CE12" s="785"/>
      <c r="CF12" s="785"/>
      <c r="CG12" s="786"/>
      <c r="CH12" s="787">
        <v>9.2200000000000006</v>
      </c>
      <c r="CI12" s="788"/>
      <c r="CJ12" s="788"/>
      <c r="CK12" s="788"/>
      <c r="CL12" s="789"/>
      <c r="CM12" s="787">
        <v>68.599999999999994</v>
      </c>
      <c r="CN12" s="788"/>
      <c r="CO12" s="788"/>
      <c r="CP12" s="788"/>
      <c r="CQ12" s="789"/>
      <c r="CR12" s="787">
        <v>3</v>
      </c>
      <c r="CS12" s="788"/>
      <c r="CT12" s="788"/>
      <c r="CU12" s="788"/>
      <c r="CV12" s="789"/>
      <c r="CW12" s="787">
        <v>19.172000000000001</v>
      </c>
      <c r="CX12" s="788"/>
      <c r="CY12" s="788"/>
      <c r="CZ12" s="788"/>
      <c r="DA12" s="789"/>
      <c r="DB12" s="787" t="s">
        <v>571</v>
      </c>
      <c r="DC12" s="788"/>
      <c r="DD12" s="788"/>
      <c r="DE12" s="788"/>
      <c r="DF12" s="789"/>
      <c r="DG12" s="787" t="s">
        <v>571</v>
      </c>
      <c r="DH12" s="788"/>
      <c r="DI12" s="788"/>
      <c r="DJ12" s="788"/>
      <c r="DK12" s="789"/>
      <c r="DL12" s="787" t="s">
        <v>571</v>
      </c>
      <c r="DM12" s="788"/>
      <c r="DN12" s="788"/>
      <c r="DO12" s="788"/>
      <c r="DP12" s="789"/>
      <c r="DQ12" s="787" t="s">
        <v>571</v>
      </c>
      <c r="DR12" s="788"/>
      <c r="DS12" s="788"/>
      <c r="DT12" s="788"/>
      <c r="DU12" s="789"/>
      <c r="DV12" s="790"/>
      <c r="DW12" s="791"/>
      <c r="DX12" s="791"/>
      <c r="DY12" s="791"/>
      <c r="DZ12" s="792"/>
      <c r="EA12" s="226"/>
    </row>
    <row r="13" spans="1:131" s="227" customFormat="1" ht="26.25" customHeight="1" x14ac:dyDescent="0.2">
      <c r="A13" s="230">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780"/>
      <c r="AL13" s="781"/>
      <c r="AM13" s="781"/>
      <c r="AN13" s="781"/>
      <c r="AO13" s="781"/>
      <c r="AP13" s="781"/>
      <c r="AQ13" s="781"/>
      <c r="AR13" s="781"/>
      <c r="AS13" s="781"/>
      <c r="AT13" s="781"/>
      <c r="AU13" s="782"/>
      <c r="AV13" s="782"/>
      <c r="AW13" s="782"/>
      <c r="AX13" s="782"/>
      <c r="AY13" s="783"/>
      <c r="AZ13" s="223"/>
      <c r="BA13" s="223"/>
      <c r="BB13" s="223"/>
      <c r="BC13" s="223"/>
      <c r="BD13" s="223"/>
      <c r="BE13" s="224"/>
      <c r="BF13" s="224"/>
      <c r="BG13" s="224"/>
      <c r="BH13" s="224"/>
      <c r="BI13" s="224"/>
      <c r="BJ13" s="224"/>
      <c r="BK13" s="224"/>
      <c r="BL13" s="224"/>
      <c r="BM13" s="224"/>
      <c r="BN13" s="224"/>
      <c r="BO13" s="224"/>
      <c r="BP13" s="224"/>
      <c r="BQ13" s="230">
        <v>7</v>
      </c>
      <c r="BR13" s="231"/>
      <c r="BS13" s="784" t="s">
        <v>591</v>
      </c>
      <c r="BT13" s="785"/>
      <c r="BU13" s="785"/>
      <c r="BV13" s="785"/>
      <c r="BW13" s="785"/>
      <c r="BX13" s="785"/>
      <c r="BY13" s="785"/>
      <c r="BZ13" s="785"/>
      <c r="CA13" s="785"/>
      <c r="CB13" s="785"/>
      <c r="CC13" s="785"/>
      <c r="CD13" s="785"/>
      <c r="CE13" s="785"/>
      <c r="CF13" s="785"/>
      <c r="CG13" s="786"/>
      <c r="CH13" s="787">
        <v>2</v>
      </c>
      <c r="CI13" s="788"/>
      <c r="CJ13" s="788"/>
      <c r="CK13" s="788"/>
      <c r="CL13" s="789"/>
      <c r="CM13" s="787">
        <v>19.579999999999998</v>
      </c>
      <c r="CN13" s="788"/>
      <c r="CO13" s="788"/>
      <c r="CP13" s="788"/>
      <c r="CQ13" s="789"/>
      <c r="CR13" s="787">
        <v>2</v>
      </c>
      <c r="CS13" s="788"/>
      <c r="CT13" s="788"/>
      <c r="CU13" s="788"/>
      <c r="CV13" s="789"/>
      <c r="CW13" s="787">
        <v>61.5</v>
      </c>
      <c r="CX13" s="788"/>
      <c r="CY13" s="788"/>
      <c r="CZ13" s="788"/>
      <c r="DA13" s="789"/>
      <c r="DB13" s="787" t="s">
        <v>571</v>
      </c>
      <c r="DC13" s="788"/>
      <c r="DD13" s="788"/>
      <c r="DE13" s="788"/>
      <c r="DF13" s="789"/>
      <c r="DG13" s="787" t="s">
        <v>571</v>
      </c>
      <c r="DH13" s="788"/>
      <c r="DI13" s="788"/>
      <c r="DJ13" s="788"/>
      <c r="DK13" s="789"/>
      <c r="DL13" s="787" t="s">
        <v>571</v>
      </c>
      <c r="DM13" s="788"/>
      <c r="DN13" s="788"/>
      <c r="DO13" s="788"/>
      <c r="DP13" s="789"/>
      <c r="DQ13" s="787" t="s">
        <v>571</v>
      </c>
      <c r="DR13" s="788"/>
      <c r="DS13" s="788"/>
      <c r="DT13" s="788"/>
      <c r="DU13" s="789"/>
      <c r="DV13" s="790"/>
      <c r="DW13" s="791"/>
      <c r="DX13" s="791"/>
      <c r="DY13" s="791"/>
      <c r="DZ13" s="792"/>
      <c r="EA13" s="226"/>
    </row>
    <row r="14" spans="1:131" s="227" customFormat="1" ht="26.25" customHeight="1" x14ac:dyDescent="0.2">
      <c r="A14" s="230">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780"/>
      <c r="AL14" s="781"/>
      <c r="AM14" s="781"/>
      <c r="AN14" s="781"/>
      <c r="AO14" s="781"/>
      <c r="AP14" s="781"/>
      <c r="AQ14" s="781"/>
      <c r="AR14" s="781"/>
      <c r="AS14" s="781"/>
      <c r="AT14" s="781"/>
      <c r="AU14" s="782"/>
      <c r="AV14" s="782"/>
      <c r="AW14" s="782"/>
      <c r="AX14" s="782"/>
      <c r="AY14" s="783"/>
      <c r="AZ14" s="223"/>
      <c r="BA14" s="223"/>
      <c r="BB14" s="223"/>
      <c r="BC14" s="223"/>
      <c r="BD14" s="223"/>
      <c r="BE14" s="224"/>
      <c r="BF14" s="224"/>
      <c r="BG14" s="224"/>
      <c r="BH14" s="224"/>
      <c r="BI14" s="224"/>
      <c r="BJ14" s="224"/>
      <c r="BK14" s="224"/>
      <c r="BL14" s="224"/>
      <c r="BM14" s="224"/>
      <c r="BN14" s="224"/>
      <c r="BO14" s="224"/>
      <c r="BP14" s="224"/>
      <c r="BQ14" s="230">
        <v>8</v>
      </c>
      <c r="BR14" s="231"/>
      <c r="BS14" s="784" t="s">
        <v>592</v>
      </c>
      <c r="BT14" s="785"/>
      <c r="BU14" s="785"/>
      <c r="BV14" s="785"/>
      <c r="BW14" s="785"/>
      <c r="BX14" s="785"/>
      <c r="BY14" s="785"/>
      <c r="BZ14" s="785"/>
      <c r="CA14" s="785"/>
      <c r="CB14" s="785"/>
      <c r="CC14" s="785"/>
      <c r="CD14" s="785"/>
      <c r="CE14" s="785"/>
      <c r="CF14" s="785"/>
      <c r="CG14" s="786"/>
      <c r="CH14" s="787">
        <v>-2.83</v>
      </c>
      <c r="CI14" s="788"/>
      <c r="CJ14" s="788"/>
      <c r="CK14" s="788"/>
      <c r="CL14" s="789"/>
      <c r="CM14" s="787">
        <v>45.36</v>
      </c>
      <c r="CN14" s="788"/>
      <c r="CO14" s="788"/>
      <c r="CP14" s="788"/>
      <c r="CQ14" s="789"/>
      <c r="CR14" s="787">
        <v>3</v>
      </c>
      <c r="CS14" s="788"/>
      <c r="CT14" s="788"/>
      <c r="CU14" s="788"/>
      <c r="CV14" s="789"/>
      <c r="CW14" s="787" t="s">
        <v>571</v>
      </c>
      <c r="CX14" s="788"/>
      <c r="CY14" s="788"/>
      <c r="CZ14" s="788"/>
      <c r="DA14" s="789"/>
      <c r="DB14" s="787" t="s">
        <v>571</v>
      </c>
      <c r="DC14" s="788"/>
      <c r="DD14" s="788"/>
      <c r="DE14" s="788"/>
      <c r="DF14" s="789"/>
      <c r="DG14" s="787" t="s">
        <v>571</v>
      </c>
      <c r="DH14" s="788"/>
      <c r="DI14" s="788"/>
      <c r="DJ14" s="788"/>
      <c r="DK14" s="789"/>
      <c r="DL14" s="787" t="s">
        <v>571</v>
      </c>
      <c r="DM14" s="788"/>
      <c r="DN14" s="788"/>
      <c r="DO14" s="788"/>
      <c r="DP14" s="789"/>
      <c r="DQ14" s="787" t="s">
        <v>571</v>
      </c>
      <c r="DR14" s="788"/>
      <c r="DS14" s="788"/>
      <c r="DT14" s="788"/>
      <c r="DU14" s="789"/>
      <c r="DV14" s="790"/>
      <c r="DW14" s="791"/>
      <c r="DX14" s="791"/>
      <c r="DY14" s="791"/>
      <c r="DZ14" s="792"/>
      <c r="EA14" s="226"/>
    </row>
    <row r="15" spans="1:131" s="227" customFormat="1" ht="26.25" customHeight="1" x14ac:dyDescent="0.2">
      <c r="A15" s="230">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780"/>
      <c r="AL15" s="781"/>
      <c r="AM15" s="781"/>
      <c r="AN15" s="781"/>
      <c r="AO15" s="781"/>
      <c r="AP15" s="781"/>
      <c r="AQ15" s="781"/>
      <c r="AR15" s="781"/>
      <c r="AS15" s="781"/>
      <c r="AT15" s="781"/>
      <c r="AU15" s="782"/>
      <c r="AV15" s="782"/>
      <c r="AW15" s="782"/>
      <c r="AX15" s="782"/>
      <c r="AY15" s="783"/>
      <c r="AZ15" s="223"/>
      <c r="BA15" s="223"/>
      <c r="BB15" s="223"/>
      <c r="BC15" s="223"/>
      <c r="BD15" s="223"/>
      <c r="BE15" s="224"/>
      <c r="BF15" s="224"/>
      <c r="BG15" s="224"/>
      <c r="BH15" s="224"/>
      <c r="BI15" s="224"/>
      <c r="BJ15" s="224"/>
      <c r="BK15" s="224"/>
      <c r="BL15" s="224"/>
      <c r="BM15" s="224"/>
      <c r="BN15" s="224"/>
      <c r="BO15" s="224"/>
      <c r="BP15" s="224"/>
      <c r="BQ15" s="230">
        <v>9</v>
      </c>
      <c r="BR15" s="231"/>
      <c r="BS15" s="784" t="s">
        <v>593</v>
      </c>
      <c r="BT15" s="785"/>
      <c r="BU15" s="785"/>
      <c r="BV15" s="785"/>
      <c r="BW15" s="785"/>
      <c r="BX15" s="785"/>
      <c r="BY15" s="785"/>
      <c r="BZ15" s="785"/>
      <c r="CA15" s="785"/>
      <c r="CB15" s="785"/>
      <c r="CC15" s="785"/>
      <c r="CD15" s="785"/>
      <c r="CE15" s="785"/>
      <c r="CF15" s="785"/>
      <c r="CG15" s="786"/>
      <c r="CH15" s="787">
        <v>2.6320000000000001</v>
      </c>
      <c r="CI15" s="788"/>
      <c r="CJ15" s="788"/>
      <c r="CK15" s="788"/>
      <c r="CL15" s="789"/>
      <c r="CM15" s="787">
        <v>58.493000000000002</v>
      </c>
      <c r="CN15" s="788"/>
      <c r="CO15" s="788"/>
      <c r="CP15" s="788"/>
      <c r="CQ15" s="789"/>
      <c r="CR15" s="787">
        <v>45</v>
      </c>
      <c r="CS15" s="788"/>
      <c r="CT15" s="788"/>
      <c r="CU15" s="788"/>
      <c r="CV15" s="789"/>
      <c r="CW15" s="787">
        <v>11.5</v>
      </c>
      <c r="CX15" s="788"/>
      <c r="CY15" s="788"/>
      <c r="CZ15" s="788"/>
      <c r="DA15" s="789"/>
      <c r="DB15" s="787" t="s">
        <v>571</v>
      </c>
      <c r="DC15" s="788"/>
      <c r="DD15" s="788"/>
      <c r="DE15" s="788"/>
      <c r="DF15" s="789"/>
      <c r="DG15" s="787" t="s">
        <v>571</v>
      </c>
      <c r="DH15" s="788"/>
      <c r="DI15" s="788"/>
      <c r="DJ15" s="788"/>
      <c r="DK15" s="789"/>
      <c r="DL15" s="787" t="s">
        <v>571</v>
      </c>
      <c r="DM15" s="788"/>
      <c r="DN15" s="788"/>
      <c r="DO15" s="788"/>
      <c r="DP15" s="789"/>
      <c r="DQ15" s="787" t="s">
        <v>571</v>
      </c>
      <c r="DR15" s="788"/>
      <c r="DS15" s="788"/>
      <c r="DT15" s="788"/>
      <c r="DU15" s="789"/>
      <c r="DV15" s="790"/>
      <c r="DW15" s="791"/>
      <c r="DX15" s="791"/>
      <c r="DY15" s="791"/>
      <c r="DZ15" s="792"/>
      <c r="EA15" s="226"/>
    </row>
    <row r="16" spans="1:131" s="227" customFormat="1" ht="26.25" customHeight="1" x14ac:dyDescent="0.2">
      <c r="A16" s="230">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780"/>
      <c r="AL16" s="781"/>
      <c r="AM16" s="781"/>
      <c r="AN16" s="781"/>
      <c r="AO16" s="781"/>
      <c r="AP16" s="781"/>
      <c r="AQ16" s="781"/>
      <c r="AR16" s="781"/>
      <c r="AS16" s="781"/>
      <c r="AT16" s="781"/>
      <c r="AU16" s="782"/>
      <c r="AV16" s="782"/>
      <c r="AW16" s="782"/>
      <c r="AX16" s="782"/>
      <c r="AY16" s="783"/>
      <c r="AZ16" s="223"/>
      <c r="BA16" s="223"/>
      <c r="BB16" s="223"/>
      <c r="BC16" s="223"/>
      <c r="BD16" s="223"/>
      <c r="BE16" s="224"/>
      <c r="BF16" s="224"/>
      <c r="BG16" s="224"/>
      <c r="BH16" s="224"/>
      <c r="BI16" s="224"/>
      <c r="BJ16" s="224"/>
      <c r="BK16" s="224"/>
      <c r="BL16" s="224"/>
      <c r="BM16" s="224"/>
      <c r="BN16" s="224"/>
      <c r="BO16" s="224"/>
      <c r="BP16" s="224"/>
      <c r="BQ16" s="230">
        <v>10</v>
      </c>
      <c r="BR16" s="231"/>
      <c r="BS16" s="784" t="s">
        <v>594</v>
      </c>
      <c r="BT16" s="785"/>
      <c r="BU16" s="785"/>
      <c r="BV16" s="785"/>
      <c r="BW16" s="785"/>
      <c r="BX16" s="785"/>
      <c r="BY16" s="785"/>
      <c r="BZ16" s="785"/>
      <c r="CA16" s="785"/>
      <c r="CB16" s="785"/>
      <c r="CC16" s="785"/>
      <c r="CD16" s="785"/>
      <c r="CE16" s="785"/>
      <c r="CF16" s="785"/>
      <c r="CG16" s="786"/>
      <c r="CH16" s="787">
        <v>-1.256</v>
      </c>
      <c r="CI16" s="788"/>
      <c r="CJ16" s="788"/>
      <c r="CK16" s="788"/>
      <c r="CL16" s="789"/>
      <c r="CM16" s="787">
        <v>9.1329999999999991</v>
      </c>
      <c r="CN16" s="788"/>
      <c r="CO16" s="788"/>
      <c r="CP16" s="788"/>
      <c r="CQ16" s="789"/>
      <c r="CR16" s="787">
        <v>3</v>
      </c>
      <c r="CS16" s="788"/>
      <c r="CT16" s="788"/>
      <c r="CU16" s="788"/>
      <c r="CV16" s="789"/>
      <c r="CW16" s="787" t="s">
        <v>571</v>
      </c>
      <c r="CX16" s="788"/>
      <c r="CY16" s="788"/>
      <c r="CZ16" s="788"/>
      <c r="DA16" s="789"/>
      <c r="DB16" s="787" t="s">
        <v>571</v>
      </c>
      <c r="DC16" s="788"/>
      <c r="DD16" s="788"/>
      <c r="DE16" s="788"/>
      <c r="DF16" s="789"/>
      <c r="DG16" s="787" t="s">
        <v>571</v>
      </c>
      <c r="DH16" s="788"/>
      <c r="DI16" s="788"/>
      <c r="DJ16" s="788"/>
      <c r="DK16" s="789"/>
      <c r="DL16" s="787" t="s">
        <v>571</v>
      </c>
      <c r="DM16" s="788"/>
      <c r="DN16" s="788"/>
      <c r="DO16" s="788"/>
      <c r="DP16" s="789"/>
      <c r="DQ16" s="787" t="s">
        <v>571</v>
      </c>
      <c r="DR16" s="788"/>
      <c r="DS16" s="788"/>
      <c r="DT16" s="788"/>
      <c r="DU16" s="789"/>
      <c r="DV16" s="790"/>
      <c r="DW16" s="791"/>
      <c r="DX16" s="791"/>
      <c r="DY16" s="791"/>
      <c r="DZ16" s="792"/>
      <c r="EA16" s="226"/>
    </row>
    <row r="17" spans="1:131" s="227" customFormat="1" ht="26.25" customHeight="1" x14ac:dyDescent="0.2">
      <c r="A17" s="230">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780"/>
      <c r="AL17" s="781"/>
      <c r="AM17" s="781"/>
      <c r="AN17" s="781"/>
      <c r="AO17" s="781"/>
      <c r="AP17" s="781"/>
      <c r="AQ17" s="781"/>
      <c r="AR17" s="781"/>
      <c r="AS17" s="781"/>
      <c r="AT17" s="781"/>
      <c r="AU17" s="782"/>
      <c r="AV17" s="782"/>
      <c r="AW17" s="782"/>
      <c r="AX17" s="782"/>
      <c r="AY17" s="783"/>
      <c r="AZ17" s="223"/>
      <c r="BA17" s="223"/>
      <c r="BB17" s="223"/>
      <c r="BC17" s="223"/>
      <c r="BD17" s="223"/>
      <c r="BE17" s="224"/>
      <c r="BF17" s="224"/>
      <c r="BG17" s="224"/>
      <c r="BH17" s="224"/>
      <c r="BI17" s="224"/>
      <c r="BJ17" s="224"/>
      <c r="BK17" s="224"/>
      <c r="BL17" s="224"/>
      <c r="BM17" s="224"/>
      <c r="BN17" s="224"/>
      <c r="BO17" s="224"/>
      <c r="BP17" s="224"/>
      <c r="BQ17" s="230">
        <v>11</v>
      </c>
      <c r="BR17" s="231"/>
      <c r="BS17" s="784" t="s">
        <v>595</v>
      </c>
      <c r="BT17" s="785"/>
      <c r="BU17" s="785"/>
      <c r="BV17" s="785"/>
      <c r="BW17" s="785"/>
      <c r="BX17" s="785"/>
      <c r="BY17" s="785"/>
      <c r="BZ17" s="785"/>
      <c r="CA17" s="785"/>
      <c r="CB17" s="785"/>
      <c r="CC17" s="785"/>
      <c r="CD17" s="785"/>
      <c r="CE17" s="785"/>
      <c r="CF17" s="785"/>
      <c r="CG17" s="786"/>
      <c r="CH17" s="787">
        <v>1.4059999999999999</v>
      </c>
      <c r="CI17" s="788"/>
      <c r="CJ17" s="788"/>
      <c r="CK17" s="788"/>
      <c r="CL17" s="789"/>
      <c r="CM17" s="787">
        <v>5.99</v>
      </c>
      <c r="CN17" s="788"/>
      <c r="CO17" s="788"/>
      <c r="CP17" s="788"/>
      <c r="CQ17" s="789"/>
      <c r="CR17" s="787">
        <v>1.5</v>
      </c>
      <c r="CS17" s="788"/>
      <c r="CT17" s="788"/>
      <c r="CU17" s="788"/>
      <c r="CV17" s="789"/>
      <c r="CW17" s="787">
        <v>12</v>
      </c>
      <c r="CX17" s="788"/>
      <c r="CY17" s="788"/>
      <c r="CZ17" s="788"/>
      <c r="DA17" s="789"/>
      <c r="DB17" s="787" t="s">
        <v>571</v>
      </c>
      <c r="DC17" s="788"/>
      <c r="DD17" s="788"/>
      <c r="DE17" s="788"/>
      <c r="DF17" s="789"/>
      <c r="DG17" s="787" t="s">
        <v>571</v>
      </c>
      <c r="DH17" s="788"/>
      <c r="DI17" s="788"/>
      <c r="DJ17" s="788"/>
      <c r="DK17" s="789"/>
      <c r="DL17" s="787" t="s">
        <v>571</v>
      </c>
      <c r="DM17" s="788"/>
      <c r="DN17" s="788"/>
      <c r="DO17" s="788"/>
      <c r="DP17" s="789"/>
      <c r="DQ17" s="787" t="s">
        <v>571</v>
      </c>
      <c r="DR17" s="788"/>
      <c r="DS17" s="788"/>
      <c r="DT17" s="788"/>
      <c r="DU17" s="789"/>
      <c r="DV17" s="790"/>
      <c r="DW17" s="791"/>
      <c r="DX17" s="791"/>
      <c r="DY17" s="791"/>
      <c r="DZ17" s="792"/>
      <c r="EA17" s="226"/>
    </row>
    <row r="18" spans="1:131" s="227" customFormat="1" ht="26.25" customHeight="1" x14ac:dyDescent="0.2">
      <c r="A18" s="230">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780"/>
      <c r="AL18" s="781"/>
      <c r="AM18" s="781"/>
      <c r="AN18" s="781"/>
      <c r="AO18" s="781"/>
      <c r="AP18" s="781"/>
      <c r="AQ18" s="781"/>
      <c r="AR18" s="781"/>
      <c r="AS18" s="781"/>
      <c r="AT18" s="781"/>
      <c r="AU18" s="782"/>
      <c r="AV18" s="782"/>
      <c r="AW18" s="782"/>
      <c r="AX18" s="782"/>
      <c r="AY18" s="783"/>
      <c r="AZ18" s="223"/>
      <c r="BA18" s="223"/>
      <c r="BB18" s="223"/>
      <c r="BC18" s="223"/>
      <c r="BD18" s="223"/>
      <c r="BE18" s="224"/>
      <c r="BF18" s="224"/>
      <c r="BG18" s="224"/>
      <c r="BH18" s="224"/>
      <c r="BI18" s="224"/>
      <c r="BJ18" s="224"/>
      <c r="BK18" s="224"/>
      <c r="BL18" s="224"/>
      <c r="BM18" s="224"/>
      <c r="BN18" s="224"/>
      <c r="BO18" s="224"/>
      <c r="BP18" s="224"/>
      <c r="BQ18" s="230">
        <v>12</v>
      </c>
      <c r="BR18" s="231"/>
      <c r="BS18" s="784"/>
      <c r="BT18" s="785"/>
      <c r="BU18" s="785"/>
      <c r="BV18" s="785"/>
      <c r="BW18" s="785"/>
      <c r="BX18" s="785"/>
      <c r="BY18" s="785"/>
      <c r="BZ18" s="785"/>
      <c r="CA18" s="785"/>
      <c r="CB18" s="785"/>
      <c r="CC18" s="785"/>
      <c r="CD18" s="785"/>
      <c r="CE18" s="785"/>
      <c r="CF18" s="785"/>
      <c r="CG18" s="786"/>
      <c r="CH18" s="787"/>
      <c r="CI18" s="788"/>
      <c r="CJ18" s="788"/>
      <c r="CK18" s="788"/>
      <c r="CL18" s="789"/>
      <c r="CM18" s="787"/>
      <c r="CN18" s="788"/>
      <c r="CO18" s="788"/>
      <c r="CP18" s="788"/>
      <c r="CQ18" s="789"/>
      <c r="CR18" s="787"/>
      <c r="CS18" s="788"/>
      <c r="CT18" s="788"/>
      <c r="CU18" s="788"/>
      <c r="CV18" s="789"/>
      <c r="CW18" s="787"/>
      <c r="CX18" s="788"/>
      <c r="CY18" s="788"/>
      <c r="CZ18" s="788"/>
      <c r="DA18" s="789"/>
      <c r="DB18" s="787"/>
      <c r="DC18" s="788"/>
      <c r="DD18" s="788"/>
      <c r="DE18" s="788"/>
      <c r="DF18" s="789"/>
      <c r="DG18" s="787"/>
      <c r="DH18" s="788"/>
      <c r="DI18" s="788"/>
      <c r="DJ18" s="788"/>
      <c r="DK18" s="789"/>
      <c r="DL18" s="787"/>
      <c r="DM18" s="788"/>
      <c r="DN18" s="788"/>
      <c r="DO18" s="788"/>
      <c r="DP18" s="789"/>
      <c r="DQ18" s="787"/>
      <c r="DR18" s="788"/>
      <c r="DS18" s="788"/>
      <c r="DT18" s="788"/>
      <c r="DU18" s="789"/>
      <c r="DV18" s="784"/>
      <c r="DW18" s="785"/>
      <c r="DX18" s="785"/>
      <c r="DY18" s="785"/>
      <c r="DZ18" s="802"/>
      <c r="EA18" s="226"/>
    </row>
    <row r="19" spans="1:131" s="227" customFormat="1" ht="26.25" customHeight="1" x14ac:dyDescent="0.2">
      <c r="A19" s="230">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780"/>
      <c r="AL19" s="781"/>
      <c r="AM19" s="781"/>
      <c r="AN19" s="781"/>
      <c r="AO19" s="781"/>
      <c r="AP19" s="781"/>
      <c r="AQ19" s="781"/>
      <c r="AR19" s="781"/>
      <c r="AS19" s="781"/>
      <c r="AT19" s="781"/>
      <c r="AU19" s="782"/>
      <c r="AV19" s="782"/>
      <c r="AW19" s="782"/>
      <c r="AX19" s="782"/>
      <c r="AY19" s="783"/>
      <c r="AZ19" s="223"/>
      <c r="BA19" s="223"/>
      <c r="BB19" s="223"/>
      <c r="BC19" s="223"/>
      <c r="BD19" s="223"/>
      <c r="BE19" s="224"/>
      <c r="BF19" s="224"/>
      <c r="BG19" s="224"/>
      <c r="BH19" s="224"/>
      <c r="BI19" s="224"/>
      <c r="BJ19" s="224"/>
      <c r="BK19" s="224"/>
      <c r="BL19" s="224"/>
      <c r="BM19" s="224"/>
      <c r="BN19" s="224"/>
      <c r="BO19" s="224"/>
      <c r="BP19" s="224"/>
      <c r="BQ19" s="230">
        <v>13</v>
      </c>
      <c r="BR19" s="231"/>
      <c r="BS19" s="784"/>
      <c r="BT19" s="785"/>
      <c r="BU19" s="785"/>
      <c r="BV19" s="785"/>
      <c r="BW19" s="785"/>
      <c r="BX19" s="785"/>
      <c r="BY19" s="785"/>
      <c r="BZ19" s="785"/>
      <c r="CA19" s="785"/>
      <c r="CB19" s="785"/>
      <c r="CC19" s="785"/>
      <c r="CD19" s="785"/>
      <c r="CE19" s="785"/>
      <c r="CF19" s="785"/>
      <c r="CG19" s="786"/>
      <c r="CH19" s="787"/>
      <c r="CI19" s="788"/>
      <c r="CJ19" s="788"/>
      <c r="CK19" s="788"/>
      <c r="CL19" s="789"/>
      <c r="CM19" s="787"/>
      <c r="CN19" s="788"/>
      <c r="CO19" s="788"/>
      <c r="CP19" s="788"/>
      <c r="CQ19" s="789"/>
      <c r="CR19" s="787"/>
      <c r="CS19" s="788"/>
      <c r="CT19" s="788"/>
      <c r="CU19" s="788"/>
      <c r="CV19" s="789"/>
      <c r="CW19" s="787"/>
      <c r="CX19" s="788"/>
      <c r="CY19" s="788"/>
      <c r="CZ19" s="788"/>
      <c r="DA19" s="789"/>
      <c r="DB19" s="787"/>
      <c r="DC19" s="788"/>
      <c r="DD19" s="788"/>
      <c r="DE19" s="788"/>
      <c r="DF19" s="789"/>
      <c r="DG19" s="787"/>
      <c r="DH19" s="788"/>
      <c r="DI19" s="788"/>
      <c r="DJ19" s="788"/>
      <c r="DK19" s="789"/>
      <c r="DL19" s="787"/>
      <c r="DM19" s="788"/>
      <c r="DN19" s="788"/>
      <c r="DO19" s="788"/>
      <c r="DP19" s="789"/>
      <c r="DQ19" s="787"/>
      <c r="DR19" s="788"/>
      <c r="DS19" s="788"/>
      <c r="DT19" s="788"/>
      <c r="DU19" s="789"/>
      <c r="DV19" s="784"/>
      <c r="DW19" s="785"/>
      <c r="DX19" s="785"/>
      <c r="DY19" s="785"/>
      <c r="DZ19" s="802"/>
      <c r="EA19" s="226"/>
    </row>
    <row r="20" spans="1:131" s="227" customFormat="1" ht="26.25" customHeight="1" x14ac:dyDescent="0.2">
      <c r="A20" s="230">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780"/>
      <c r="AL20" s="781"/>
      <c r="AM20" s="781"/>
      <c r="AN20" s="781"/>
      <c r="AO20" s="781"/>
      <c r="AP20" s="781"/>
      <c r="AQ20" s="781"/>
      <c r="AR20" s="781"/>
      <c r="AS20" s="781"/>
      <c r="AT20" s="781"/>
      <c r="AU20" s="782"/>
      <c r="AV20" s="782"/>
      <c r="AW20" s="782"/>
      <c r="AX20" s="782"/>
      <c r="AY20" s="783"/>
      <c r="AZ20" s="223"/>
      <c r="BA20" s="223"/>
      <c r="BB20" s="223"/>
      <c r="BC20" s="223"/>
      <c r="BD20" s="223"/>
      <c r="BE20" s="224"/>
      <c r="BF20" s="224"/>
      <c r="BG20" s="224"/>
      <c r="BH20" s="224"/>
      <c r="BI20" s="224"/>
      <c r="BJ20" s="224"/>
      <c r="BK20" s="224"/>
      <c r="BL20" s="224"/>
      <c r="BM20" s="224"/>
      <c r="BN20" s="224"/>
      <c r="BO20" s="224"/>
      <c r="BP20" s="224"/>
      <c r="BQ20" s="230">
        <v>14</v>
      </c>
      <c r="BR20" s="231"/>
      <c r="BS20" s="784"/>
      <c r="BT20" s="785"/>
      <c r="BU20" s="785"/>
      <c r="BV20" s="785"/>
      <c r="BW20" s="785"/>
      <c r="BX20" s="785"/>
      <c r="BY20" s="785"/>
      <c r="BZ20" s="785"/>
      <c r="CA20" s="785"/>
      <c r="CB20" s="785"/>
      <c r="CC20" s="785"/>
      <c r="CD20" s="785"/>
      <c r="CE20" s="785"/>
      <c r="CF20" s="785"/>
      <c r="CG20" s="786"/>
      <c r="CH20" s="787"/>
      <c r="CI20" s="788"/>
      <c r="CJ20" s="788"/>
      <c r="CK20" s="788"/>
      <c r="CL20" s="789"/>
      <c r="CM20" s="787"/>
      <c r="CN20" s="788"/>
      <c r="CO20" s="788"/>
      <c r="CP20" s="788"/>
      <c r="CQ20" s="789"/>
      <c r="CR20" s="787"/>
      <c r="CS20" s="788"/>
      <c r="CT20" s="788"/>
      <c r="CU20" s="788"/>
      <c r="CV20" s="789"/>
      <c r="CW20" s="787"/>
      <c r="CX20" s="788"/>
      <c r="CY20" s="788"/>
      <c r="CZ20" s="788"/>
      <c r="DA20" s="789"/>
      <c r="DB20" s="787"/>
      <c r="DC20" s="788"/>
      <c r="DD20" s="788"/>
      <c r="DE20" s="788"/>
      <c r="DF20" s="789"/>
      <c r="DG20" s="787"/>
      <c r="DH20" s="788"/>
      <c r="DI20" s="788"/>
      <c r="DJ20" s="788"/>
      <c r="DK20" s="789"/>
      <c r="DL20" s="787"/>
      <c r="DM20" s="788"/>
      <c r="DN20" s="788"/>
      <c r="DO20" s="788"/>
      <c r="DP20" s="789"/>
      <c r="DQ20" s="787"/>
      <c r="DR20" s="788"/>
      <c r="DS20" s="788"/>
      <c r="DT20" s="788"/>
      <c r="DU20" s="789"/>
      <c r="DV20" s="784"/>
      <c r="DW20" s="785"/>
      <c r="DX20" s="785"/>
      <c r="DY20" s="785"/>
      <c r="DZ20" s="802"/>
      <c r="EA20" s="226"/>
    </row>
    <row r="21" spans="1:131" s="227" customFormat="1" ht="26.25" customHeight="1" thickBot="1" x14ac:dyDescent="0.25">
      <c r="A21" s="230">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780"/>
      <c r="AL21" s="781"/>
      <c r="AM21" s="781"/>
      <c r="AN21" s="781"/>
      <c r="AO21" s="781"/>
      <c r="AP21" s="781"/>
      <c r="AQ21" s="781"/>
      <c r="AR21" s="781"/>
      <c r="AS21" s="781"/>
      <c r="AT21" s="781"/>
      <c r="AU21" s="782"/>
      <c r="AV21" s="782"/>
      <c r="AW21" s="782"/>
      <c r="AX21" s="782"/>
      <c r="AY21" s="783"/>
      <c r="AZ21" s="223"/>
      <c r="BA21" s="223"/>
      <c r="BB21" s="223"/>
      <c r="BC21" s="223"/>
      <c r="BD21" s="223"/>
      <c r="BE21" s="224"/>
      <c r="BF21" s="224"/>
      <c r="BG21" s="224"/>
      <c r="BH21" s="224"/>
      <c r="BI21" s="224"/>
      <c r="BJ21" s="224"/>
      <c r="BK21" s="224"/>
      <c r="BL21" s="224"/>
      <c r="BM21" s="224"/>
      <c r="BN21" s="224"/>
      <c r="BO21" s="224"/>
      <c r="BP21" s="224"/>
      <c r="BQ21" s="230">
        <v>15</v>
      </c>
      <c r="BR21" s="231"/>
      <c r="BS21" s="784"/>
      <c r="BT21" s="785"/>
      <c r="BU21" s="785"/>
      <c r="BV21" s="785"/>
      <c r="BW21" s="785"/>
      <c r="BX21" s="785"/>
      <c r="BY21" s="785"/>
      <c r="BZ21" s="785"/>
      <c r="CA21" s="785"/>
      <c r="CB21" s="785"/>
      <c r="CC21" s="785"/>
      <c r="CD21" s="785"/>
      <c r="CE21" s="785"/>
      <c r="CF21" s="785"/>
      <c r="CG21" s="786"/>
      <c r="CH21" s="787"/>
      <c r="CI21" s="788"/>
      <c r="CJ21" s="788"/>
      <c r="CK21" s="788"/>
      <c r="CL21" s="789"/>
      <c r="CM21" s="787"/>
      <c r="CN21" s="788"/>
      <c r="CO21" s="788"/>
      <c r="CP21" s="788"/>
      <c r="CQ21" s="789"/>
      <c r="CR21" s="787"/>
      <c r="CS21" s="788"/>
      <c r="CT21" s="788"/>
      <c r="CU21" s="788"/>
      <c r="CV21" s="789"/>
      <c r="CW21" s="787"/>
      <c r="CX21" s="788"/>
      <c r="CY21" s="788"/>
      <c r="CZ21" s="788"/>
      <c r="DA21" s="789"/>
      <c r="DB21" s="787"/>
      <c r="DC21" s="788"/>
      <c r="DD21" s="788"/>
      <c r="DE21" s="788"/>
      <c r="DF21" s="789"/>
      <c r="DG21" s="787"/>
      <c r="DH21" s="788"/>
      <c r="DI21" s="788"/>
      <c r="DJ21" s="788"/>
      <c r="DK21" s="789"/>
      <c r="DL21" s="787"/>
      <c r="DM21" s="788"/>
      <c r="DN21" s="788"/>
      <c r="DO21" s="788"/>
      <c r="DP21" s="789"/>
      <c r="DQ21" s="787"/>
      <c r="DR21" s="788"/>
      <c r="DS21" s="788"/>
      <c r="DT21" s="788"/>
      <c r="DU21" s="789"/>
      <c r="DV21" s="784"/>
      <c r="DW21" s="785"/>
      <c r="DX21" s="785"/>
      <c r="DY21" s="785"/>
      <c r="DZ21" s="802"/>
      <c r="EA21" s="226"/>
    </row>
    <row r="22" spans="1:131" s="227" customFormat="1" ht="26.25" customHeight="1" x14ac:dyDescent="0.2">
      <c r="A22" s="230">
        <v>16</v>
      </c>
      <c r="B22" s="793"/>
      <c r="C22" s="794"/>
      <c r="D22" s="794"/>
      <c r="E22" s="794"/>
      <c r="F22" s="794"/>
      <c r="G22" s="794"/>
      <c r="H22" s="794"/>
      <c r="I22" s="794"/>
      <c r="J22" s="794"/>
      <c r="K22" s="794"/>
      <c r="L22" s="794"/>
      <c r="M22" s="794"/>
      <c r="N22" s="794"/>
      <c r="O22" s="794"/>
      <c r="P22" s="795"/>
      <c r="Q22" s="813"/>
      <c r="R22" s="814"/>
      <c r="S22" s="814"/>
      <c r="T22" s="814"/>
      <c r="U22" s="814"/>
      <c r="V22" s="814"/>
      <c r="W22" s="814"/>
      <c r="X22" s="814"/>
      <c r="Y22" s="814"/>
      <c r="Z22" s="814"/>
      <c r="AA22" s="814"/>
      <c r="AB22" s="814"/>
      <c r="AC22" s="814"/>
      <c r="AD22" s="814"/>
      <c r="AE22" s="815"/>
      <c r="AF22" s="799"/>
      <c r="AG22" s="800"/>
      <c r="AH22" s="800"/>
      <c r="AI22" s="800"/>
      <c r="AJ22" s="801"/>
      <c r="AK22" s="816"/>
      <c r="AL22" s="817"/>
      <c r="AM22" s="817"/>
      <c r="AN22" s="817"/>
      <c r="AO22" s="817"/>
      <c r="AP22" s="817"/>
      <c r="AQ22" s="817"/>
      <c r="AR22" s="817"/>
      <c r="AS22" s="817"/>
      <c r="AT22" s="817"/>
      <c r="AU22" s="818"/>
      <c r="AV22" s="818"/>
      <c r="AW22" s="818"/>
      <c r="AX22" s="818"/>
      <c r="AY22" s="819"/>
      <c r="AZ22" s="820" t="s">
        <v>388</v>
      </c>
      <c r="BA22" s="820"/>
      <c r="BB22" s="820"/>
      <c r="BC22" s="820"/>
      <c r="BD22" s="821"/>
      <c r="BE22" s="224"/>
      <c r="BF22" s="224"/>
      <c r="BG22" s="224"/>
      <c r="BH22" s="224"/>
      <c r="BI22" s="224"/>
      <c r="BJ22" s="224"/>
      <c r="BK22" s="224"/>
      <c r="BL22" s="224"/>
      <c r="BM22" s="224"/>
      <c r="BN22" s="224"/>
      <c r="BO22" s="224"/>
      <c r="BP22" s="224"/>
      <c r="BQ22" s="230">
        <v>16</v>
      </c>
      <c r="BR22" s="231"/>
      <c r="BS22" s="784"/>
      <c r="BT22" s="785"/>
      <c r="BU22" s="785"/>
      <c r="BV22" s="785"/>
      <c r="BW22" s="785"/>
      <c r="BX22" s="785"/>
      <c r="BY22" s="785"/>
      <c r="BZ22" s="785"/>
      <c r="CA22" s="785"/>
      <c r="CB22" s="785"/>
      <c r="CC22" s="785"/>
      <c r="CD22" s="785"/>
      <c r="CE22" s="785"/>
      <c r="CF22" s="785"/>
      <c r="CG22" s="786"/>
      <c r="CH22" s="787"/>
      <c r="CI22" s="788"/>
      <c r="CJ22" s="788"/>
      <c r="CK22" s="788"/>
      <c r="CL22" s="789"/>
      <c r="CM22" s="787"/>
      <c r="CN22" s="788"/>
      <c r="CO22" s="788"/>
      <c r="CP22" s="788"/>
      <c r="CQ22" s="789"/>
      <c r="CR22" s="787"/>
      <c r="CS22" s="788"/>
      <c r="CT22" s="788"/>
      <c r="CU22" s="788"/>
      <c r="CV22" s="789"/>
      <c r="CW22" s="787"/>
      <c r="CX22" s="788"/>
      <c r="CY22" s="788"/>
      <c r="CZ22" s="788"/>
      <c r="DA22" s="789"/>
      <c r="DB22" s="787"/>
      <c r="DC22" s="788"/>
      <c r="DD22" s="788"/>
      <c r="DE22" s="788"/>
      <c r="DF22" s="789"/>
      <c r="DG22" s="787"/>
      <c r="DH22" s="788"/>
      <c r="DI22" s="788"/>
      <c r="DJ22" s="788"/>
      <c r="DK22" s="789"/>
      <c r="DL22" s="787"/>
      <c r="DM22" s="788"/>
      <c r="DN22" s="788"/>
      <c r="DO22" s="788"/>
      <c r="DP22" s="789"/>
      <c r="DQ22" s="787"/>
      <c r="DR22" s="788"/>
      <c r="DS22" s="788"/>
      <c r="DT22" s="788"/>
      <c r="DU22" s="789"/>
      <c r="DV22" s="784"/>
      <c r="DW22" s="785"/>
      <c r="DX22" s="785"/>
      <c r="DY22" s="785"/>
      <c r="DZ22" s="802"/>
      <c r="EA22" s="226"/>
    </row>
    <row r="23" spans="1:131" s="227" customFormat="1" ht="26.25" customHeight="1" thickBot="1" x14ac:dyDescent="0.25">
      <c r="A23" s="232" t="s">
        <v>389</v>
      </c>
      <c r="B23" s="803" t="s">
        <v>390</v>
      </c>
      <c r="C23" s="804"/>
      <c r="D23" s="804"/>
      <c r="E23" s="804"/>
      <c r="F23" s="804"/>
      <c r="G23" s="804"/>
      <c r="H23" s="804"/>
      <c r="I23" s="804"/>
      <c r="J23" s="804"/>
      <c r="K23" s="804"/>
      <c r="L23" s="804"/>
      <c r="M23" s="804"/>
      <c r="N23" s="804"/>
      <c r="O23" s="804"/>
      <c r="P23" s="805"/>
      <c r="Q23" s="806">
        <f>ROUND(200807500/1000,0)</f>
        <v>200808</v>
      </c>
      <c r="R23" s="807"/>
      <c r="S23" s="807"/>
      <c r="T23" s="807"/>
      <c r="U23" s="807"/>
      <c r="V23" s="807">
        <f>ROUND(191617913/1000,0)</f>
        <v>191618</v>
      </c>
      <c r="W23" s="807"/>
      <c r="X23" s="807"/>
      <c r="Y23" s="807"/>
      <c r="Z23" s="807"/>
      <c r="AA23" s="807">
        <f>ROUND(9189527/1000,0)</f>
        <v>9190</v>
      </c>
      <c r="AB23" s="807"/>
      <c r="AC23" s="807"/>
      <c r="AD23" s="807"/>
      <c r="AE23" s="808"/>
      <c r="AF23" s="809">
        <v>8144</v>
      </c>
      <c r="AG23" s="807"/>
      <c r="AH23" s="807"/>
      <c r="AI23" s="807"/>
      <c r="AJ23" s="810"/>
      <c r="AK23" s="811"/>
      <c r="AL23" s="812"/>
      <c r="AM23" s="812"/>
      <c r="AN23" s="812"/>
      <c r="AO23" s="812"/>
      <c r="AP23" s="807">
        <v>93810</v>
      </c>
      <c r="AQ23" s="807"/>
      <c r="AR23" s="807"/>
      <c r="AS23" s="807"/>
      <c r="AT23" s="807"/>
      <c r="AU23" s="823"/>
      <c r="AV23" s="823"/>
      <c r="AW23" s="823"/>
      <c r="AX23" s="823"/>
      <c r="AY23" s="824"/>
      <c r="AZ23" s="825" t="s">
        <v>391</v>
      </c>
      <c r="BA23" s="826"/>
      <c r="BB23" s="826"/>
      <c r="BC23" s="826"/>
      <c r="BD23" s="827"/>
      <c r="BE23" s="224"/>
      <c r="BF23" s="224"/>
      <c r="BG23" s="224"/>
      <c r="BH23" s="224"/>
      <c r="BI23" s="224"/>
      <c r="BJ23" s="224"/>
      <c r="BK23" s="224"/>
      <c r="BL23" s="224"/>
      <c r="BM23" s="224"/>
      <c r="BN23" s="224"/>
      <c r="BO23" s="224"/>
      <c r="BP23" s="224"/>
      <c r="BQ23" s="230">
        <v>17</v>
      </c>
      <c r="BR23" s="231"/>
      <c r="BS23" s="784"/>
      <c r="BT23" s="785"/>
      <c r="BU23" s="785"/>
      <c r="BV23" s="785"/>
      <c r="BW23" s="785"/>
      <c r="BX23" s="785"/>
      <c r="BY23" s="785"/>
      <c r="BZ23" s="785"/>
      <c r="CA23" s="785"/>
      <c r="CB23" s="785"/>
      <c r="CC23" s="785"/>
      <c r="CD23" s="785"/>
      <c r="CE23" s="785"/>
      <c r="CF23" s="785"/>
      <c r="CG23" s="786"/>
      <c r="CH23" s="787"/>
      <c r="CI23" s="788"/>
      <c r="CJ23" s="788"/>
      <c r="CK23" s="788"/>
      <c r="CL23" s="789"/>
      <c r="CM23" s="787"/>
      <c r="CN23" s="788"/>
      <c r="CO23" s="788"/>
      <c r="CP23" s="788"/>
      <c r="CQ23" s="789"/>
      <c r="CR23" s="787"/>
      <c r="CS23" s="788"/>
      <c r="CT23" s="788"/>
      <c r="CU23" s="788"/>
      <c r="CV23" s="789"/>
      <c r="CW23" s="787"/>
      <c r="CX23" s="788"/>
      <c r="CY23" s="788"/>
      <c r="CZ23" s="788"/>
      <c r="DA23" s="789"/>
      <c r="DB23" s="787"/>
      <c r="DC23" s="788"/>
      <c r="DD23" s="788"/>
      <c r="DE23" s="788"/>
      <c r="DF23" s="789"/>
      <c r="DG23" s="787"/>
      <c r="DH23" s="788"/>
      <c r="DI23" s="788"/>
      <c r="DJ23" s="788"/>
      <c r="DK23" s="789"/>
      <c r="DL23" s="787"/>
      <c r="DM23" s="788"/>
      <c r="DN23" s="788"/>
      <c r="DO23" s="788"/>
      <c r="DP23" s="789"/>
      <c r="DQ23" s="787"/>
      <c r="DR23" s="788"/>
      <c r="DS23" s="788"/>
      <c r="DT23" s="788"/>
      <c r="DU23" s="789"/>
      <c r="DV23" s="784"/>
      <c r="DW23" s="785"/>
      <c r="DX23" s="785"/>
      <c r="DY23" s="785"/>
      <c r="DZ23" s="802"/>
      <c r="EA23" s="226"/>
    </row>
    <row r="24" spans="1:131" s="227" customFormat="1" ht="26.25" customHeight="1" x14ac:dyDescent="0.2">
      <c r="A24" s="822" t="s">
        <v>392</v>
      </c>
      <c r="B24" s="822"/>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22"/>
      <c r="AQ24" s="822"/>
      <c r="AR24" s="822"/>
      <c r="AS24" s="822"/>
      <c r="AT24" s="822"/>
      <c r="AU24" s="822"/>
      <c r="AV24" s="822"/>
      <c r="AW24" s="822"/>
      <c r="AX24" s="822"/>
      <c r="AY24" s="822"/>
      <c r="AZ24" s="223"/>
      <c r="BA24" s="223"/>
      <c r="BB24" s="223"/>
      <c r="BC24" s="223"/>
      <c r="BD24" s="223"/>
      <c r="BE24" s="224"/>
      <c r="BF24" s="224"/>
      <c r="BG24" s="224"/>
      <c r="BH24" s="224"/>
      <c r="BI24" s="224"/>
      <c r="BJ24" s="224"/>
      <c r="BK24" s="224"/>
      <c r="BL24" s="224"/>
      <c r="BM24" s="224"/>
      <c r="BN24" s="224"/>
      <c r="BO24" s="224"/>
      <c r="BP24" s="224"/>
      <c r="BQ24" s="230">
        <v>18</v>
      </c>
      <c r="BR24" s="231"/>
      <c r="BS24" s="784"/>
      <c r="BT24" s="785"/>
      <c r="BU24" s="785"/>
      <c r="BV24" s="785"/>
      <c r="BW24" s="785"/>
      <c r="BX24" s="785"/>
      <c r="BY24" s="785"/>
      <c r="BZ24" s="785"/>
      <c r="CA24" s="785"/>
      <c r="CB24" s="785"/>
      <c r="CC24" s="785"/>
      <c r="CD24" s="785"/>
      <c r="CE24" s="785"/>
      <c r="CF24" s="785"/>
      <c r="CG24" s="786"/>
      <c r="CH24" s="787"/>
      <c r="CI24" s="788"/>
      <c r="CJ24" s="788"/>
      <c r="CK24" s="788"/>
      <c r="CL24" s="789"/>
      <c r="CM24" s="787"/>
      <c r="CN24" s="788"/>
      <c r="CO24" s="788"/>
      <c r="CP24" s="788"/>
      <c r="CQ24" s="789"/>
      <c r="CR24" s="787"/>
      <c r="CS24" s="788"/>
      <c r="CT24" s="788"/>
      <c r="CU24" s="788"/>
      <c r="CV24" s="789"/>
      <c r="CW24" s="787"/>
      <c r="CX24" s="788"/>
      <c r="CY24" s="788"/>
      <c r="CZ24" s="788"/>
      <c r="DA24" s="789"/>
      <c r="DB24" s="787"/>
      <c r="DC24" s="788"/>
      <c r="DD24" s="788"/>
      <c r="DE24" s="788"/>
      <c r="DF24" s="789"/>
      <c r="DG24" s="787"/>
      <c r="DH24" s="788"/>
      <c r="DI24" s="788"/>
      <c r="DJ24" s="788"/>
      <c r="DK24" s="789"/>
      <c r="DL24" s="787"/>
      <c r="DM24" s="788"/>
      <c r="DN24" s="788"/>
      <c r="DO24" s="788"/>
      <c r="DP24" s="789"/>
      <c r="DQ24" s="787"/>
      <c r="DR24" s="788"/>
      <c r="DS24" s="788"/>
      <c r="DT24" s="788"/>
      <c r="DU24" s="789"/>
      <c r="DV24" s="784"/>
      <c r="DW24" s="785"/>
      <c r="DX24" s="785"/>
      <c r="DY24" s="785"/>
      <c r="DZ24" s="802"/>
      <c r="EA24" s="226"/>
    </row>
    <row r="25" spans="1:131" ht="26.25" customHeight="1" thickBot="1" x14ac:dyDescent="0.25">
      <c r="A25" s="734" t="s">
        <v>393</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3"/>
      <c r="BP25" s="233"/>
      <c r="BQ25" s="230">
        <v>19</v>
      </c>
      <c r="BR25" s="231"/>
      <c r="BS25" s="784"/>
      <c r="BT25" s="785"/>
      <c r="BU25" s="785"/>
      <c r="BV25" s="785"/>
      <c r="BW25" s="785"/>
      <c r="BX25" s="785"/>
      <c r="BY25" s="785"/>
      <c r="BZ25" s="785"/>
      <c r="CA25" s="785"/>
      <c r="CB25" s="785"/>
      <c r="CC25" s="785"/>
      <c r="CD25" s="785"/>
      <c r="CE25" s="785"/>
      <c r="CF25" s="785"/>
      <c r="CG25" s="786"/>
      <c r="CH25" s="787"/>
      <c r="CI25" s="788"/>
      <c r="CJ25" s="788"/>
      <c r="CK25" s="788"/>
      <c r="CL25" s="789"/>
      <c r="CM25" s="787"/>
      <c r="CN25" s="788"/>
      <c r="CO25" s="788"/>
      <c r="CP25" s="788"/>
      <c r="CQ25" s="789"/>
      <c r="CR25" s="787"/>
      <c r="CS25" s="788"/>
      <c r="CT25" s="788"/>
      <c r="CU25" s="788"/>
      <c r="CV25" s="789"/>
      <c r="CW25" s="787"/>
      <c r="CX25" s="788"/>
      <c r="CY25" s="788"/>
      <c r="CZ25" s="788"/>
      <c r="DA25" s="789"/>
      <c r="DB25" s="787"/>
      <c r="DC25" s="788"/>
      <c r="DD25" s="788"/>
      <c r="DE25" s="788"/>
      <c r="DF25" s="789"/>
      <c r="DG25" s="787"/>
      <c r="DH25" s="788"/>
      <c r="DI25" s="788"/>
      <c r="DJ25" s="788"/>
      <c r="DK25" s="789"/>
      <c r="DL25" s="787"/>
      <c r="DM25" s="788"/>
      <c r="DN25" s="788"/>
      <c r="DO25" s="788"/>
      <c r="DP25" s="789"/>
      <c r="DQ25" s="787"/>
      <c r="DR25" s="788"/>
      <c r="DS25" s="788"/>
      <c r="DT25" s="788"/>
      <c r="DU25" s="789"/>
      <c r="DV25" s="784"/>
      <c r="DW25" s="785"/>
      <c r="DX25" s="785"/>
      <c r="DY25" s="785"/>
      <c r="DZ25" s="802"/>
      <c r="EA25" s="221"/>
    </row>
    <row r="26" spans="1:131" ht="26.25" customHeight="1" x14ac:dyDescent="0.2">
      <c r="A26" s="736" t="s">
        <v>369</v>
      </c>
      <c r="B26" s="737"/>
      <c r="C26" s="737"/>
      <c r="D26" s="737"/>
      <c r="E26" s="737"/>
      <c r="F26" s="737"/>
      <c r="G26" s="737"/>
      <c r="H26" s="737"/>
      <c r="I26" s="737"/>
      <c r="J26" s="737"/>
      <c r="K26" s="737"/>
      <c r="L26" s="737"/>
      <c r="M26" s="737"/>
      <c r="N26" s="737"/>
      <c r="O26" s="737"/>
      <c r="P26" s="738"/>
      <c r="Q26" s="742" t="s">
        <v>394</v>
      </c>
      <c r="R26" s="743"/>
      <c r="S26" s="743"/>
      <c r="T26" s="743"/>
      <c r="U26" s="744"/>
      <c r="V26" s="742" t="s">
        <v>395</v>
      </c>
      <c r="W26" s="743"/>
      <c r="X26" s="743"/>
      <c r="Y26" s="743"/>
      <c r="Z26" s="744"/>
      <c r="AA26" s="742" t="s">
        <v>396</v>
      </c>
      <c r="AB26" s="743"/>
      <c r="AC26" s="743"/>
      <c r="AD26" s="743"/>
      <c r="AE26" s="743"/>
      <c r="AF26" s="828" t="s">
        <v>397</v>
      </c>
      <c r="AG26" s="829"/>
      <c r="AH26" s="829"/>
      <c r="AI26" s="829"/>
      <c r="AJ26" s="830"/>
      <c r="AK26" s="743" t="s">
        <v>398</v>
      </c>
      <c r="AL26" s="743"/>
      <c r="AM26" s="743"/>
      <c r="AN26" s="743"/>
      <c r="AO26" s="744"/>
      <c r="AP26" s="742" t="s">
        <v>399</v>
      </c>
      <c r="AQ26" s="743"/>
      <c r="AR26" s="743"/>
      <c r="AS26" s="743"/>
      <c r="AT26" s="744"/>
      <c r="AU26" s="742" t="s">
        <v>400</v>
      </c>
      <c r="AV26" s="743"/>
      <c r="AW26" s="743"/>
      <c r="AX26" s="743"/>
      <c r="AY26" s="744"/>
      <c r="AZ26" s="742" t="s">
        <v>401</v>
      </c>
      <c r="BA26" s="743"/>
      <c r="BB26" s="743"/>
      <c r="BC26" s="743"/>
      <c r="BD26" s="744"/>
      <c r="BE26" s="742" t="s">
        <v>376</v>
      </c>
      <c r="BF26" s="743"/>
      <c r="BG26" s="743"/>
      <c r="BH26" s="743"/>
      <c r="BI26" s="749"/>
      <c r="BJ26" s="223"/>
      <c r="BK26" s="223"/>
      <c r="BL26" s="223"/>
      <c r="BM26" s="223"/>
      <c r="BN26" s="223"/>
      <c r="BO26" s="233"/>
      <c r="BP26" s="233"/>
      <c r="BQ26" s="230">
        <v>20</v>
      </c>
      <c r="BR26" s="231"/>
      <c r="BS26" s="784"/>
      <c r="BT26" s="785"/>
      <c r="BU26" s="785"/>
      <c r="BV26" s="785"/>
      <c r="BW26" s="785"/>
      <c r="BX26" s="785"/>
      <c r="BY26" s="785"/>
      <c r="BZ26" s="785"/>
      <c r="CA26" s="785"/>
      <c r="CB26" s="785"/>
      <c r="CC26" s="785"/>
      <c r="CD26" s="785"/>
      <c r="CE26" s="785"/>
      <c r="CF26" s="785"/>
      <c r="CG26" s="786"/>
      <c r="CH26" s="787"/>
      <c r="CI26" s="788"/>
      <c r="CJ26" s="788"/>
      <c r="CK26" s="788"/>
      <c r="CL26" s="789"/>
      <c r="CM26" s="787"/>
      <c r="CN26" s="788"/>
      <c r="CO26" s="788"/>
      <c r="CP26" s="788"/>
      <c r="CQ26" s="789"/>
      <c r="CR26" s="787"/>
      <c r="CS26" s="788"/>
      <c r="CT26" s="788"/>
      <c r="CU26" s="788"/>
      <c r="CV26" s="789"/>
      <c r="CW26" s="787"/>
      <c r="CX26" s="788"/>
      <c r="CY26" s="788"/>
      <c r="CZ26" s="788"/>
      <c r="DA26" s="789"/>
      <c r="DB26" s="787"/>
      <c r="DC26" s="788"/>
      <c r="DD26" s="788"/>
      <c r="DE26" s="788"/>
      <c r="DF26" s="789"/>
      <c r="DG26" s="787"/>
      <c r="DH26" s="788"/>
      <c r="DI26" s="788"/>
      <c r="DJ26" s="788"/>
      <c r="DK26" s="789"/>
      <c r="DL26" s="787"/>
      <c r="DM26" s="788"/>
      <c r="DN26" s="788"/>
      <c r="DO26" s="788"/>
      <c r="DP26" s="789"/>
      <c r="DQ26" s="787"/>
      <c r="DR26" s="788"/>
      <c r="DS26" s="788"/>
      <c r="DT26" s="788"/>
      <c r="DU26" s="789"/>
      <c r="DV26" s="784"/>
      <c r="DW26" s="785"/>
      <c r="DX26" s="785"/>
      <c r="DY26" s="785"/>
      <c r="DZ26" s="802"/>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31"/>
      <c r="AG27" s="832"/>
      <c r="AH27" s="832"/>
      <c r="AI27" s="832"/>
      <c r="AJ27" s="833"/>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3"/>
      <c r="BP27" s="233"/>
      <c r="BQ27" s="230">
        <v>21</v>
      </c>
      <c r="BR27" s="231"/>
      <c r="BS27" s="784"/>
      <c r="BT27" s="785"/>
      <c r="BU27" s="785"/>
      <c r="BV27" s="785"/>
      <c r="BW27" s="785"/>
      <c r="BX27" s="785"/>
      <c r="BY27" s="785"/>
      <c r="BZ27" s="785"/>
      <c r="CA27" s="785"/>
      <c r="CB27" s="785"/>
      <c r="CC27" s="785"/>
      <c r="CD27" s="785"/>
      <c r="CE27" s="785"/>
      <c r="CF27" s="785"/>
      <c r="CG27" s="786"/>
      <c r="CH27" s="787"/>
      <c r="CI27" s="788"/>
      <c r="CJ27" s="788"/>
      <c r="CK27" s="788"/>
      <c r="CL27" s="789"/>
      <c r="CM27" s="787"/>
      <c r="CN27" s="788"/>
      <c r="CO27" s="788"/>
      <c r="CP27" s="788"/>
      <c r="CQ27" s="789"/>
      <c r="CR27" s="787"/>
      <c r="CS27" s="788"/>
      <c r="CT27" s="788"/>
      <c r="CU27" s="788"/>
      <c r="CV27" s="789"/>
      <c r="CW27" s="787"/>
      <c r="CX27" s="788"/>
      <c r="CY27" s="788"/>
      <c r="CZ27" s="788"/>
      <c r="DA27" s="789"/>
      <c r="DB27" s="787"/>
      <c r="DC27" s="788"/>
      <c r="DD27" s="788"/>
      <c r="DE27" s="788"/>
      <c r="DF27" s="789"/>
      <c r="DG27" s="787"/>
      <c r="DH27" s="788"/>
      <c r="DI27" s="788"/>
      <c r="DJ27" s="788"/>
      <c r="DK27" s="789"/>
      <c r="DL27" s="787"/>
      <c r="DM27" s="788"/>
      <c r="DN27" s="788"/>
      <c r="DO27" s="788"/>
      <c r="DP27" s="789"/>
      <c r="DQ27" s="787"/>
      <c r="DR27" s="788"/>
      <c r="DS27" s="788"/>
      <c r="DT27" s="788"/>
      <c r="DU27" s="789"/>
      <c r="DV27" s="784"/>
      <c r="DW27" s="785"/>
      <c r="DX27" s="785"/>
      <c r="DY27" s="785"/>
      <c r="DZ27" s="802"/>
      <c r="EA27" s="221"/>
    </row>
    <row r="28" spans="1:131" ht="26.25" customHeight="1" thickTop="1" x14ac:dyDescent="0.2">
      <c r="A28" s="234">
        <v>1</v>
      </c>
      <c r="B28" s="758" t="s">
        <v>402</v>
      </c>
      <c r="C28" s="759"/>
      <c r="D28" s="759"/>
      <c r="E28" s="759"/>
      <c r="F28" s="759"/>
      <c r="G28" s="759"/>
      <c r="H28" s="759"/>
      <c r="I28" s="759"/>
      <c r="J28" s="759"/>
      <c r="K28" s="759"/>
      <c r="L28" s="759"/>
      <c r="M28" s="759"/>
      <c r="N28" s="759"/>
      <c r="O28" s="759"/>
      <c r="P28" s="760"/>
      <c r="Q28" s="836">
        <f>ROUND(42624426/1000,0)</f>
        <v>42624</v>
      </c>
      <c r="R28" s="837"/>
      <c r="S28" s="837"/>
      <c r="T28" s="837"/>
      <c r="U28" s="837"/>
      <c r="V28" s="837">
        <f>ROUND(41563525/1000,0)</f>
        <v>41564</v>
      </c>
      <c r="W28" s="837"/>
      <c r="X28" s="837"/>
      <c r="Y28" s="837"/>
      <c r="Z28" s="837"/>
      <c r="AA28" s="837">
        <f>ROUND(1060901/1000,0)</f>
        <v>1061</v>
      </c>
      <c r="AB28" s="837"/>
      <c r="AC28" s="837"/>
      <c r="AD28" s="837"/>
      <c r="AE28" s="838"/>
      <c r="AF28" s="839">
        <v>1061</v>
      </c>
      <c r="AG28" s="837"/>
      <c r="AH28" s="837"/>
      <c r="AI28" s="837"/>
      <c r="AJ28" s="840"/>
      <c r="AK28" s="841">
        <f>ROUND(4742334000/1000000,0)</f>
        <v>4742</v>
      </c>
      <c r="AL28" s="842"/>
      <c r="AM28" s="842"/>
      <c r="AN28" s="842"/>
      <c r="AO28" s="842"/>
      <c r="AP28" s="842" t="s">
        <v>571</v>
      </c>
      <c r="AQ28" s="842"/>
      <c r="AR28" s="842"/>
      <c r="AS28" s="842"/>
      <c r="AT28" s="842"/>
      <c r="AU28" s="842" t="s">
        <v>571</v>
      </c>
      <c r="AV28" s="842"/>
      <c r="AW28" s="842"/>
      <c r="AX28" s="842"/>
      <c r="AY28" s="842"/>
      <c r="AZ28" s="843" t="s">
        <v>571</v>
      </c>
      <c r="BA28" s="843"/>
      <c r="BB28" s="843"/>
      <c r="BC28" s="843"/>
      <c r="BD28" s="843"/>
      <c r="BE28" s="834"/>
      <c r="BF28" s="834"/>
      <c r="BG28" s="834"/>
      <c r="BH28" s="834"/>
      <c r="BI28" s="835"/>
      <c r="BJ28" s="223"/>
      <c r="BK28" s="223"/>
      <c r="BL28" s="223"/>
      <c r="BM28" s="223"/>
      <c r="BN28" s="223"/>
      <c r="BO28" s="233"/>
      <c r="BP28" s="233"/>
      <c r="BQ28" s="230">
        <v>22</v>
      </c>
      <c r="BR28" s="231"/>
      <c r="BS28" s="784"/>
      <c r="BT28" s="785"/>
      <c r="BU28" s="785"/>
      <c r="BV28" s="785"/>
      <c r="BW28" s="785"/>
      <c r="BX28" s="785"/>
      <c r="BY28" s="785"/>
      <c r="BZ28" s="785"/>
      <c r="CA28" s="785"/>
      <c r="CB28" s="785"/>
      <c r="CC28" s="785"/>
      <c r="CD28" s="785"/>
      <c r="CE28" s="785"/>
      <c r="CF28" s="785"/>
      <c r="CG28" s="786"/>
      <c r="CH28" s="787"/>
      <c r="CI28" s="788"/>
      <c r="CJ28" s="788"/>
      <c r="CK28" s="788"/>
      <c r="CL28" s="789"/>
      <c r="CM28" s="787"/>
      <c r="CN28" s="788"/>
      <c r="CO28" s="788"/>
      <c r="CP28" s="788"/>
      <c r="CQ28" s="789"/>
      <c r="CR28" s="787"/>
      <c r="CS28" s="788"/>
      <c r="CT28" s="788"/>
      <c r="CU28" s="788"/>
      <c r="CV28" s="789"/>
      <c r="CW28" s="787"/>
      <c r="CX28" s="788"/>
      <c r="CY28" s="788"/>
      <c r="CZ28" s="788"/>
      <c r="DA28" s="789"/>
      <c r="DB28" s="787"/>
      <c r="DC28" s="788"/>
      <c r="DD28" s="788"/>
      <c r="DE28" s="788"/>
      <c r="DF28" s="789"/>
      <c r="DG28" s="787"/>
      <c r="DH28" s="788"/>
      <c r="DI28" s="788"/>
      <c r="DJ28" s="788"/>
      <c r="DK28" s="789"/>
      <c r="DL28" s="787"/>
      <c r="DM28" s="788"/>
      <c r="DN28" s="788"/>
      <c r="DO28" s="788"/>
      <c r="DP28" s="789"/>
      <c r="DQ28" s="787"/>
      <c r="DR28" s="788"/>
      <c r="DS28" s="788"/>
      <c r="DT28" s="788"/>
      <c r="DU28" s="789"/>
      <c r="DV28" s="784"/>
      <c r="DW28" s="785"/>
      <c r="DX28" s="785"/>
      <c r="DY28" s="785"/>
      <c r="DZ28" s="802"/>
      <c r="EA28" s="221"/>
    </row>
    <row r="29" spans="1:131" ht="26.25" customHeight="1" x14ac:dyDescent="0.2">
      <c r="A29" s="234">
        <v>2</v>
      </c>
      <c r="B29" s="793" t="s">
        <v>403</v>
      </c>
      <c r="C29" s="794"/>
      <c r="D29" s="794"/>
      <c r="E29" s="794"/>
      <c r="F29" s="794"/>
      <c r="G29" s="794"/>
      <c r="H29" s="794"/>
      <c r="I29" s="794"/>
      <c r="J29" s="794"/>
      <c r="K29" s="794"/>
      <c r="L29" s="794"/>
      <c r="M29" s="794"/>
      <c r="N29" s="794"/>
      <c r="O29" s="794"/>
      <c r="P29" s="795"/>
      <c r="Q29" s="796">
        <f>ROUND(36970007/1000,0)</f>
        <v>36970</v>
      </c>
      <c r="R29" s="797"/>
      <c r="S29" s="797"/>
      <c r="T29" s="797"/>
      <c r="U29" s="797"/>
      <c r="V29" s="797">
        <f>ROUND(35603146/1000,0)</f>
        <v>35603</v>
      </c>
      <c r="W29" s="797"/>
      <c r="X29" s="797"/>
      <c r="Y29" s="797"/>
      <c r="Z29" s="797"/>
      <c r="AA29" s="797">
        <f>ROUND(1366861/1000,0)</f>
        <v>1367</v>
      </c>
      <c r="AB29" s="797"/>
      <c r="AC29" s="797"/>
      <c r="AD29" s="797"/>
      <c r="AE29" s="798"/>
      <c r="AF29" s="799">
        <v>1367</v>
      </c>
      <c r="AG29" s="800"/>
      <c r="AH29" s="800"/>
      <c r="AI29" s="800"/>
      <c r="AJ29" s="801"/>
      <c r="AK29" s="848">
        <v>6175</v>
      </c>
      <c r="AL29" s="844"/>
      <c r="AM29" s="844"/>
      <c r="AN29" s="844"/>
      <c r="AO29" s="844"/>
      <c r="AP29" s="844" t="s">
        <v>571</v>
      </c>
      <c r="AQ29" s="844"/>
      <c r="AR29" s="844"/>
      <c r="AS29" s="844"/>
      <c r="AT29" s="844"/>
      <c r="AU29" s="844" t="s">
        <v>571</v>
      </c>
      <c r="AV29" s="844"/>
      <c r="AW29" s="844"/>
      <c r="AX29" s="844"/>
      <c r="AY29" s="844"/>
      <c r="AZ29" s="845" t="s">
        <v>571</v>
      </c>
      <c r="BA29" s="845"/>
      <c r="BB29" s="845"/>
      <c r="BC29" s="845"/>
      <c r="BD29" s="845"/>
      <c r="BE29" s="846"/>
      <c r="BF29" s="846"/>
      <c r="BG29" s="846"/>
      <c r="BH29" s="846"/>
      <c r="BI29" s="847"/>
      <c r="BJ29" s="223"/>
      <c r="BK29" s="223"/>
      <c r="BL29" s="223"/>
      <c r="BM29" s="223"/>
      <c r="BN29" s="223"/>
      <c r="BO29" s="233"/>
      <c r="BP29" s="233"/>
      <c r="BQ29" s="230">
        <v>23</v>
      </c>
      <c r="BR29" s="231"/>
      <c r="BS29" s="784"/>
      <c r="BT29" s="785"/>
      <c r="BU29" s="785"/>
      <c r="BV29" s="785"/>
      <c r="BW29" s="785"/>
      <c r="BX29" s="785"/>
      <c r="BY29" s="785"/>
      <c r="BZ29" s="785"/>
      <c r="CA29" s="785"/>
      <c r="CB29" s="785"/>
      <c r="CC29" s="785"/>
      <c r="CD29" s="785"/>
      <c r="CE29" s="785"/>
      <c r="CF29" s="785"/>
      <c r="CG29" s="786"/>
      <c r="CH29" s="787"/>
      <c r="CI29" s="788"/>
      <c r="CJ29" s="788"/>
      <c r="CK29" s="788"/>
      <c r="CL29" s="789"/>
      <c r="CM29" s="787"/>
      <c r="CN29" s="788"/>
      <c r="CO29" s="788"/>
      <c r="CP29" s="788"/>
      <c r="CQ29" s="789"/>
      <c r="CR29" s="787"/>
      <c r="CS29" s="788"/>
      <c r="CT29" s="788"/>
      <c r="CU29" s="788"/>
      <c r="CV29" s="789"/>
      <c r="CW29" s="787"/>
      <c r="CX29" s="788"/>
      <c r="CY29" s="788"/>
      <c r="CZ29" s="788"/>
      <c r="DA29" s="789"/>
      <c r="DB29" s="787"/>
      <c r="DC29" s="788"/>
      <c r="DD29" s="788"/>
      <c r="DE29" s="788"/>
      <c r="DF29" s="789"/>
      <c r="DG29" s="787"/>
      <c r="DH29" s="788"/>
      <c r="DI29" s="788"/>
      <c r="DJ29" s="788"/>
      <c r="DK29" s="789"/>
      <c r="DL29" s="787"/>
      <c r="DM29" s="788"/>
      <c r="DN29" s="788"/>
      <c r="DO29" s="788"/>
      <c r="DP29" s="789"/>
      <c r="DQ29" s="787"/>
      <c r="DR29" s="788"/>
      <c r="DS29" s="788"/>
      <c r="DT29" s="788"/>
      <c r="DU29" s="789"/>
      <c r="DV29" s="784"/>
      <c r="DW29" s="785"/>
      <c r="DX29" s="785"/>
      <c r="DY29" s="785"/>
      <c r="DZ29" s="802"/>
      <c r="EA29" s="221"/>
    </row>
    <row r="30" spans="1:131" ht="26.25" customHeight="1" x14ac:dyDescent="0.2">
      <c r="A30" s="234">
        <v>3</v>
      </c>
      <c r="B30" s="793" t="s">
        <v>404</v>
      </c>
      <c r="C30" s="794"/>
      <c r="D30" s="794"/>
      <c r="E30" s="794"/>
      <c r="F30" s="794"/>
      <c r="G30" s="794"/>
      <c r="H30" s="794"/>
      <c r="I30" s="794"/>
      <c r="J30" s="794"/>
      <c r="K30" s="794"/>
      <c r="L30" s="794"/>
      <c r="M30" s="794"/>
      <c r="N30" s="794"/>
      <c r="O30" s="794"/>
      <c r="P30" s="795"/>
      <c r="Q30" s="796">
        <f>ROUND(7738647/1000,0)</f>
        <v>7739</v>
      </c>
      <c r="R30" s="797"/>
      <c r="S30" s="797"/>
      <c r="T30" s="797"/>
      <c r="U30" s="797"/>
      <c r="V30" s="797">
        <f>ROUND(7637030/1000,0)</f>
        <v>7637</v>
      </c>
      <c r="W30" s="797"/>
      <c r="X30" s="797"/>
      <c r="Y30" s="797"/>
      <c r="Z30" s="797"/>
      <c r="AA30" s="797">
        <f>ROUND(101617/1000,0)</f>
        <v>102</v>
      </c>
      <c r="AB30" s="797"/>
      <c r="AC30" s="797"/>
      <c r="AD30" s="797"/>
      <c r="AE30" s="798"/>
      <c r="AF30" s="799">
        <v>102</v>
      </c>
      <c r="AG30" s="800"/>
      <c r="AH30" s="800"/>
      <c r="AI30" s="800"/>
      <c r="AJ30" s="801"/>
      <c r="AK30" s="848">
        <f>ROUND(5348993796/1000000,0)</f>
        <v>5349</v>
      </c>
      <c r="AL30" s="844"/>
      <c r="AM30" s="844"/>
      <c r="AN30" s="844"/>
      <c r="AO30" s="844"/>
      <c r="AP30" s="844" t="s">
        <v>571</v>
      </c>
      <c r="AQ30" s="844"/>
      <c r="AR30" s="844"/>
      <c r="AS30" s="844"/>
      <c r="AT30" s="844"/>
      <c r="AU30" s="844" t="s">
        <v>571</v>
      </c>
      <c r="AV30" s="844"/>
      <c r="AW30" s="844"/>
      <c r="AX30" s="844"/>
      <c r="AY30" s="844"/>
      <c r="AZ30" s="845" t="s">
        <v>571</v>
      </c>
      <c r="BA30" s="845"/>
      <c r="BB30" s="845"/>
      <c r="BC30" s="845"/>
      <c r="BD30" s="845"/>
      <c r="BE30" s="846"/>
      <c r="BF30" s="846"/>
      <c r="BG30" s="846"/>
      <c r="BH30" s="846"/>
      <c r="BI30" s="847"/>
      <c r="BJ30" s="223"/>
      <c r="BK30" s="223"/>
      <c r="BL30" s="223"/>
      <c r="BM30" s="223"/>
      <c r="BN30" s="223"/>
      <c r="BO30" s="233"/>
      <c r="BP30" s="233"/>
      <c r="BQ30" s="230">
        <v>24</v>
      </c>
      <c r="BR30" s="231"/>
      <c r="BS30" s="784"/>
      <c r="BT30" s="785"/>
      <c r="BU30" s="785"/>
      <c r="BV30" s="785"/>
      <c r="BW30" s="785"/>
      <c r="BX30" s="785"/>
      <c r="BY30" s="785"/>
      <c r="BZ30" s="785"/>
      <c r="CA30" s="785"/>
      <c r="CB30" s="785"/>
      <c r="CC30" s="785"/>
      <c r="CD30" s="785"/>
      <c r="CE30" s="785"/>
      <c r="CF30" s="785"/>
      <c r="CG30" s="786"/>
      <c r="CH30" s="787"/>
      <c r="CI30" s="788"/>
      <c r="CJ30" s="788"/>
      <c r="CK30" s="788"/>
      <c r="CL30" s="789"/>
      <c r="CM30" s="787"/>
      <c r="CN30" s="788"/>
      <c r="CO30" s="788"/>
      <c r="CP30" s="788"/>
      <c r="CQ30" s="789"/>
      <c r="CR30" s="787"/>
      <c r="CS30" s="788"/>
      <c r="CT30" s="788"/>
      <c r="CU30" s="788"/>
      <c r="CV30" s="789"/>
      <c r="CW30" s="787"/>
      <c r="CX30" s="788"/>
      <c r="CY30" s="788"/>
      <c r="CZ30" s="788"/>
      <c r="DA30" s="789"/>
      <c r="DB30" s="787"/>
      <c r="DC30" s="788"/>
      <c r="DD30" s="788"/>
      <c r="DE30" s="788"/>
      <c r="DF30" s="789"/>
      <c r="DG30" s="787"/>
      <c r="DH30" s="788"/>
      <c r="DI30" s="788"/>
      <c r="DJ30" s="788"/>
      <c r="DK30" s="789"/>
      <c r="DL30" s="787"/>
      <c r="DM30" s="788"/>
      <c r="DN30" s="788"/>
      <c r="DO30" s="788"/>
      <c r="DP30" s="789"/>
      <c r="DQ30" s="787"/>
      <c r="DR30" s="788"/>
      <c r="DS30" s="788"/>
      <c r="DT30" s="788"/>
      <c r="DU30" s="789"/>
      <c r="DV30" s="784"/>
      <c r="DW30" s="785"/>
      <c r="DX30" s="785"/>
      <c r="DY30" s="785"/>
      <c r="DZ30" s="802"/>
      <c r="EA30" s="221"/>
    </row>
    <row r="31" spans="1:131" ht="26.25" customHeight="1" x14ac:dyDescent="0.2">
      <c r="A31" s="234">
        <v>4</v>
      </c>
      <c r="B31" s="793" t="s">
        <v>405</v>
      </c>
      <c r="C31" s="794"/>
      <c r="D31" s="794"/>
      <c r="E31" s="794"/>
      <c r="F31" s="794"/>
      <c r="G31" s="794"/>
      <c r="H31" s="794"/>
      <c r="I31" s="794"/>
      <c r="J31" s="794"/>
      <c r="K31" s="794"/>
      <c r="L31" s="794"/>
      <c r="M31" s="794"/>
      <c r="N31" s="794"/>
      <c r="O31" s="794"/>
      <c r="P31" s="795"/>
      <c r="Q31" s="796">
        <f>ROUND(15626750/1000,0)</f>
        <v>15627</v>
      </c>
      <c r="R31" s="797"/>
      <c r="S31" s="797"/>
      <c r="T31" s="797"/>
      <c r="U31" s="797"/>
      <c r="V31" s="797">
        <f>ROUND(14224277/1000,0)</f>
        <v>14224</v>
      </c>
      <c r="W31" s="797"/>
      <c r="X31" s="797"/>
      <c r="Y31" s="797"/>
      <c r="Z31" s="797"/>
      <c r="AA31" s="797">
        <f>ROUND(1402473/1000,0)</f>
        <v>1402</v>
      </c>
      <c r="AB31" s="797"/>
      <c r="AC31" s="797"/>
      <c r="AD31" s="797"/>
      <c r="AE31" s="798"/>
      <c r="AF31" s="799">
        <v>4421</v>
      </c>
      <c r="AG31" s="800"/>
      <c r="AH31" s="800"/>
      <c r="AI31" s="800"/>
      <c r="AJ31" s="801"/>
      <c r="AK31" s="848">
        <f>ROUND(1062000/1000,0)</f>
        <v>1062</v>
      </c>
      <c r="AL31" s="844"/>
      <c r="AM31" s="844"/>
      <c r="AN31" s="844"/>
      <c r="AO31" s="844"/>
      <c r="AP31" s="844">
        <f>ROUND(10546774/1000,0)</f>
        <v>10547</v>
      </c>
      <c r="AQ31" s="844"/>
      <c r="AR31" s="844"/>
      <c r="AS31" s="844"/>
      <c r="AT31" s="844"/>
      <c r="AU31" s="844" t="s">
        <v>571</v>
      </c>
      <c r="AV31" s="844"/>
      <c r="AW31" s="844"/>
      <c r="AX31" s="844"/>
      <c r="AY31" s="844"/>
      <c r="AZ31" s="845" t="s">
        <v>571</v>
      </c>
      <c r="BA31" s="845"/>
      <c r="BB31" s="845"/>
      <c r="BC31" s="845"/>
      <c r="BD31" s="845"/>
      <c r="BE31" s="846" t="s">
        <v>406</v>
      </c>
      <c r="BF31" s="846"/>
      <c r="BG31" s="846"/>
      <c r="BH31" s="846"/>
      <c r="BI31" s="847"/>
      <c r="BJ31" s="223"/>
      <c r="BK31" s="223"/>
      <c r="BL31" s="223"/>
      <c r="BM31" s="223"/>
      <c r="BN31" s="223"/>
      <c r="BO31" s="233"/>
      <c r="BP31" s="233"/>
      <c r="BQ31" s="230">
        <v>25</v>
      </c>
      <c r="BR31" s="231"/>
      <c r="BS31" s="784"/>
      <c r="BT31" s="785"/>
      <c r="BU31" s="785"/>
      <c r="BV31" s="785"/>
      <c r="BW31" s="785"/>
      <c r="BX31" s="785"/>
      <c r="BY31" s="785"/>
      <c r="BZ31" s="785"/>
      <c r="CA31" s="785"/>
      <c r="CB31" s="785"/>
      <c r="CC31" s="785"/>
      <c r="CD31" s="785"/>
      <c r="CE31" s="785"/>
      <c r="CF31" s="785"/>
      <c r="CG31" s="786"/>
      <c r="CH31" s="787"/>
      <c r="CI31" s="788"/>
      <c r="CJ31" s="788"/>
      <c r="CK31" s="788"/>
      <c r="CL31" s="789"/>
      <c r="CM31" s="787"/>
      <c r="CN31" s="788"/>
      <c r="CO31" s="788"/>
      <c r="CP31" s="788"/>
      <c r="CQ31" s="789"/>
      <c r="CR31" s="787"/>
      <c r="CS31" s="788"/>
      <c r="CT31" s="788"/>
      <c r="CU31" s="788"/>
      <c r="CV31" s="789"/>
      <c r="CW31" s="787"/>
      <c r="CX31" s="788"/>
      <c r="CY31" s="788"/>
      <c r="CZ31" s="788"/>
      <c r="DA31" s="789"/>
      <c r="DB31" s="787"/>
      <c r="DC31" s="788"/>
      <c r="DD31" s="788"/>
      <c r="DE31" s="788"/>
      <c r="DF31" s="789"/>
      <c r="DG31" s="787"/>
      <c r="DH31" s="788"/>
      <c r="DI31" s="788"/>
      <c r="DJ31" s="788"/>
      <c r="DK31" s="789"/>
      <c r="DL31" s="787"/>
      <c r="DM31" s="788"/>
      <c r="DN31" s="788"/>
      <c r="DO31" s="788"/>
      <c r="DP31" s="789"/>
      <c r="DQ31" s="787"/>
      <c r="DR31" s="788"/>
      <c r="DS31" s="788"/>
      <c r="DT31" s="788"/>
      <c r="DU31" s="789"/>
      <c r="DV31" s="784"/>
      <c r="DW31" s="785"/>
      <c r="DX31" s="785"/>
      <c r="DY31" s="785"/>
      <c r="DZ31" s="802"/>
      <c r="EA31" s="221"/>
    </row>
    <row r="32" spans="1:131" ht="26.25" customHeight="1" x14ac:dyDescent="0.2">
      <c r="A32" s="234">
        <v>5</v>
      </c>
      <c r="B32" s="793" t="s">
        <v>407</v>
      </c>
      <c r="C32" s="794"/>
      <c r="D32" s="794"/>
      <c r="E32" s="794"/>
      <c r="F32" s="794"/>
      <c r="G32" s="794"/>
      <c r="H32" s="794"/>
      <c r="I32" s="794"/>
      <c r="J32" s="794"/>
      <c r="K32" s="794"/>
      <c r="L32" s="794"/>
      <c r="M32" s="794"/>
      <c r="N32" s="794"/>
      <c r="O32" s="794"/>
      <c r="P32" s="795"/>
      <c r="Q32" s="796">
        <f>ROUND(12589987/1000,0)</f>
        <v>12590</v>
      </c>
      <c r="R32" s="797"/>
      <c r="S32" s="797"/>
      <c r="T32" s="797"/>
      <c r="U32" s="797"/>
      <c r="V32" s="797">
        <f>ROUND(12096025/1000,0)</f>
        <v>12096</v>
      </c>
      <c r="W32" s="797"/>
      <c r="X32" s="797"/>
      <c r="Y32" s="797"/>
      <c r="Z32" s="797"/>
      <c r="AA32" s="797">
        <f>ROUND(493962/1000,0)</f>
        <v>494</v>
      </c>
      <c r="AB32" s="797"/>
      <c r="AC32" s="797"/>
      <c r="AD32" s="797"/>
      <c r="AE32" s="798"/>
      <c r="AF32" s="799">
        <v>1391</v>
      </c>
      <c r="AG32" s="800"/>
      <c r="AH32" s="800"/>
      <c r="AI32" s="800"/>
      <c r="AJ32" s="801"/>
      <c r="AK32" s="848">
        <f>ROUND(1156723/1000,0)</f>
        <v>1157</v>
      </c>
      <c r="AL32" s="844"/>
      <c r="AM32" s="844"/>
      <c r="AN32" s="844"/>
      <c r="AO32" s="844"/>
      <c r="AP32" s="844">
        <f>ROUND(42396509/1000,0)</f>
        <v>42397</v>
      </c>
      <c r="AQ32" s="844"/>
      <c r="AR32" s="844"/>
      <c r="AS32" s="844"/>
      <c r="AT32" s="844"/>
      <c r="AU32" s="844" t="s">
        <v>571</v>
      </c>
      <c r="AV32" s="844"/>
      <c r="AW32" s="844"/>
      <c r="AX32" s="844"/>
      <c r="AY32" s="844"/>
      <c r="AZ32" s="845" t="s">
        <v>571</v>
      </c>
      <c r="BA32" s="845"/>
      <c r="BB32" s="845"/>
      <c r="BC32" s="845"/>
      <c r="BD32" s="845"/>
      <c r="BE32" s="846" t="s">
        <v>408</v>
      </c>
      <c r="BF32" s="846"/>
      <c r="BG32" s="846"/>
      <c r="BH32" s="846"/>
      <c r="BI32" s="847"/>
      <c r="BJ32" s="223"/>
      <c r="BK32" s="223"/>
      <c r="BL32" s="223"/>
      <c r="BM32" s="223"/>
      <c r="BN32" s="223"/>
      <c r="BO32" s="233"/>
      <c r="BP32" s="233"/>
      <c r="BQ32" s="230">
        <v>26</v>
      </c>
      <c r="BR32" s="231"/>
      <c r="BS32" s="784"/>
      <c r="BT32" s="785"/>
      <c r="BU32" s="785"/>
      <c r="BV32" s="785"/>
      <c r="BW32" s="785"/>
      <c r="BX32" s="785"/>
      <c r="BY32" s="785"/>
      <c r="BZ32" s="785"/>
      <c r="CA32" s="785"/>
      <c r="CB32" s="785"/>
      <c r="CC32" s="785"/>
      <c r="CD32" s="785"/>
      <c r="CE32" s="785"/>
      <c r="CF32" s="785"/>
      <c r="CG32" s="786"/>
      <c r="CH32" s="787"/>
      <c r="CI32" s="788"/>
      <c r="CJ32" s="788"/>
      <c r="CK32" s="788"/>
      <c r="CL32" s="789"/>
      <c r="CM32" s="787"/>
      <c r="CN32" s="788"/>
      <c r="CO32" s="788"/>
      <c r="CP32" s="788"/>
      <c r="CQ32" s="789"/>
      <c r="CR32" s="787"/>
      <c r="CS32" s="788"/>
      <c r="CT32" s="788"/>
      <c r="CU32" s="788"/>
      <c r="CV32" s="789"/>
      <c r="CW32" s="787"/>
      <c r="CX32" s="788"/>
      <c r="CY32" s="788"/>
      <c r="CZ32" s="788"/>
      <c r="DA32" s="789"/>
      <c r="DB32" s="787"/>
      <c r="DC32" s="788"/>
      <c r="DD32" s="788"/>
      <c r="DE32" s="788"/>
      <c r="DF32" s="789"/>
      <c r="DG32" s="787"/>
      <c r="DH32" s="788"/>
      <c r="DI32" s="788"/>
      <c r="DJ32" s="788"/>
      <c r="DK32" s="789"/>
      <c r="DL32" s="787"/>
      <c r="DM32" s="788"/>
      <c r="DN32" s="788"/>
      <c r="DO32" s="788"/>
      <c r="DP32" s="789"/>
      <c r="DQ32" s="787"/>
      <c r="DR32" s="788"/>
      <c r="DS32" s="788"/>
      <c r="DT32" s="788"/>
      <c r="DU32" s="789"/>
      <c r="DV32" s="784"/>
      <c r="DW32" s="785"/>
      <c r="DX32" s="785"/>
      <c r="DY32" s="785"/>
      <c r="DZ32" s="802"/>
      <c r="EA32" s="221"/>
    </row>
    <row r="33" spans="1:131" ht="26.25" customHeight="1" x14ac:dyDescent="0.2">
      <c r="A33" s="234">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48"/>
      <c r="AL33" s="844"/>
      <c r="AM33" s="844"/>
      <c r="AN33" s="844"/>
      <c r="AO33" s="844"/>
      <c r="AP33" s="844"/>
      <c r="AQ33" s="844"/>
      <c r="AR33" s="844"/>
      <c r="AS33" s="844"/>
      <c r="AT33" s="844"/>
      <c r="AU33" s="844"/>
      <c r="AV33" s="844"/>
      <c r="AW33" s="844"/>
      <c r="AX33" s="844"/>
      <c r="AY33" s="844"/>
      <c r="AZ33" s="845"/>
      <c r="BA33" s="845"/>
      <c r="BB33" s="845"/>
      <c r="BC33" s="845"/>
      <c r="BD33" s="845"/>
      <c r="BE33" s="846"/>
      <c r="BF33" s="846"/>
      <c r="BG33" s="846"/>
      <c r="BH33" s="846"/>
      <c r="BI33" s="847"/>
      <c r="BJ33" s="223"/>
      <c r="BK33" s="223"/>
      <c r="BL33" s="223"/>
      <c r="BM33" s="223"/>
      <c r="BN33" s="223"/>
      <c r="BO33" s="233"/>
      <c r="BP33" s="233"/>
      <c r="BQ33" s="230">
        <v>27</v>
      </c>
      <c r="BR33" s="231"/>
      <c r="BS33" s="784"/>
      <c r="BT33" s="785"/>
      <c r="BU33" s="785"/>
      <c r="BV33" s="785"/>
      <c r="BW33" s="785"/>
      <c r="BX33" s="785"/>
      <c r="BY33" s="785"/>
      <c r="BZ33" s="785"/>
      <c r="CA33" s="785"/>
      <c r="CB33" s="785"/>
      <c r="CC33" s="785"/>
      <c r="CD33" s="785"/>
      <c r="CE33" s="785"/>
      <c r="CF33" s="785"/>
      <c r="CG33" s="786"/>
      <c r="CH33" s="787"/>
      <c r="CI33" s="788"/>
      <c r="CJ33" s="788"/>
      <c r="CK33" s="788"/>
      <c r="CL33" s="789"/>
      <c r="CM33" s="787"/>
      <c r="CN33" s="788"/>
      <c r="CO33" s="788"/>
      <c r="CP33" s="788"/>
      <c r="CQ33" s="789"/>
      <c r="CR33" s="787"/>
      <c r="CS33" s="788"/>
      <c r="CT33" s="788"/>
      <c r="CU33" s="788"/>
      <c r="CV33" s="789"/>
      <c r="CW33" s="787"/>
      <c r="CX33" s="788"/>
      <c r="CY33" s="788"/>
      <c r="CZ33" s="788"/>
      <c r="DA33" s="789"/>
      <c r="DB33" s="787"/>
      <c r="DC33" s="788"/>
      <c r="DD33" s="788"/>
      <c r="DE33" s="788"/>
      <c r="DF33" s="789"/>
      <c r="DG33" s="787"/>
      <c r="DH33" s="788"/>
      <c r="DI33" s="788"/>
      <c r="DJ33" s="788"/>
      <c r="DK33" s="789"/>
      <c r="DL33" s="787"/>
      <c r="DM33" s="788"/>
      <c r="DN33" s="788"/>
      <c r="DO33" s="788"/>
      <c r="DP33" s="789"/>
      <c r="DQ33" s="787"/>
      <c r="DR33" s="788"/>
      <c r="DS33" s="788"/>
      <c r="DT33" s="788"/>
      <c r="DU33" s="789"/>
      <c r="DV33" s="784"/>
      <c r="DW33" s="785"/>
      <c r="DX33" s="785"/>
      <c r="DY33" s="785"/>
      <c r="DZ33" s="802"/>
      <c r="EA33" s="221"/>
    </row>
    <row r="34" spans="1:131" ht="26.25" customHeight="1" x14ac:dyDescent="0.2">
      <c r="A34" s="234">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48"/>
      <c r="AL34" s="844"/>
      <c r="AM34" s="844"/>
      <c r="AN34" s="844"/>
      <c r="AO34" s="844"/>
      <c r="AP34" s="844"/>
      <c r="AQ34" s="844"/>
      <c r="AR34" s="844"/>
      <c r="AS34" s="844"/>
      <c r="AT34" s="844"/>
      <c r="AU34" s="844"/>
      <c r="AV34" s="844"/>
      <c r="AW34" s="844"/>
      <c r="AX34" s="844"/>
      <c r="AY34" s="844"/>
      <c r="AZ34" s="845"/>
      <c r="BA34" s="845"/>
      <c r="BB34" s="845"/>
      <c r="BC34" s="845"/>
      <c r="BD34" s="845"/>
      <c r="BE34" s="846"/>
      <c r="BF34" s="846"/>
      <c r="BG34" s="846"/>
      <c r="BH34" s="846"/>
      <c r="BI34" s="847"/>
      <c r="BJ34" s="223"/>
      <c r="BK34" s="223"/>
      <c r="BL34" s="223"/>
      <c r="BM34" s="223"/>
      <c r="BN34" s="223"/>
      <c r="BO34" s="233"/>
      <c r="BP34" s="233"/>
      <c r="BQ34" s="230">
        <v>28</v>
      </c>
      <c r="BR34" s="231"/>
      <c r="BS34" s="784"/>
      <c r="BT34" s="785"/>
      <c r="BU34" s="785"/>
      <c r="BV34" s="785"/>
      <c r="BW34" s="785"/>
      <c r="BX34" s="785"/>
      <c r="BY34" s="785"/>
      <c r="BZ34" s="785"/>
      <c r="CA34" s="785"/>
      <c r="CB34" s="785"/>
      <c r="CC34" s="785"/>
      <c r="CD34" s="785"/>
      <c r="CE34" s="785"/>
      <c r="CF34" s="785"/>
      <c r="CG34" s="786"/>
      <c r="CH34" s="787"/>
      <c r="CI34" s="788"/>
      <c r="CJ34" s="788"/>
      <c r="CK34" s="788"/>
      <c r="CL34" s="789"/>
      <c r="CM34" s="787"/>
      <c r="CN34" s="788"/>
      <c r="CO34" s="788"/>
      <c r="CP34" s="788"/>
      <c r="CQ34" s="789"/>
      <c r="CR34" s="787"/>
      <c r="CS34" s="788"/>
      <c r="CT34" s="788"/>
      <c r="CU34" s="788"/>
      <c r="CV34" s="789"/>
      <c r="CW34" s="787"/>
      <c r="CX34" s="788"/>
      <c r="CY34" s="788"/>
      <c r="CZ34" s="788"/>
      <c r="DA34" s="789"/>
      <c r="DB34" s="787"/>
      <c r="DC34" s="788"/>
      <c r="DD34" s="788"/>
      <c r="DE34" s="788"/>
      <c r="DF34" s="789"/>
      <c r="DG34" s="787"/>
      <c r="DH34" s="788"/>
      <c r="DI34" s="788"/>
      <c r="DJ34" s="788"/>
      <c r="DK34" s="789"/>
      <c r="DL34" s="787"/>
      <c r="DM34" s="788"/>
      <c r="DN34" s="788"/>
      <c r="DO34" s="788"/>
      <c r="DP34" s="789"/>
      <c r="DQ34" s="787"/>
      <c r="DR34" s="788"/>
      <c r="DS34" s="788"/>
      <c r="DT34" s="788"/>
      <c r="DU34" s="789"/>
      <c r="DV34" s="784"/>
      <c r="DW34" s="785"/>
      <c r="DX34" s="785"/>
      <c r="DY34" s="785"/>
      <c r="DZ34" s="802"/>
      <c r="EA34" s="221"/>
    </row>
    <row r="35" spans="1:131" ht="26.25" customHeight="1" x14ac:dyDescent="0.2">
      <c r="A35" s="234">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48"/>
      <c r="AL35" s="844"/>
      <c r="AM35" s="844"/>
      <c r="AN35" s="844"/>
      <c r="AO35" s="844"/>
      <c r="AP35" s="844"/>
      <c r="AQ35" s="844"/>
      <c r="AR35" s="844"/>
      <c r="AS35" s="844"/>
      <c r="AT35" s="844"/>
      <c r="AU35" s="844"/>
      <c r="AV35" s="844"/>
      <c r="AW35" s="844"/>
      <c r="AX35" s="844"/>
      <c r="AY35" s="844"/>
      <c r="AZ35" s="845"/>
      <c r="BA35" s="845"/>
      <c r="BB35" s="845"/>
      <c r="BC35" s="845"/>
      <c r="BD35" s="845"/>
      <c r="BE35" s="846"/>
      <c r="BF35" s="846"/>
      <c r="BG35" s="846"/>
      <c r="BH35" s="846"/>
      <c r="BI35" s="847"/>
      <c r="BJ35" s="223"/>
      <c r="BK35" s="223"/>
      <c r="BL35" s="223"/>
      <c r="BM35" s="223"/>
      <c r="BN35" s="223"/>
      <c r="BO35" s="233"/>
      <c r="BP35" s="233"/>
      <c r="BQ35" s="230">
        <v>29</v>
      </c>
      <c r="BR35" s="231"/>
      <c r="BS35" s="784"/>
      <c r="BT35" s="785"/>
      <c r="BU35" s="785"/>
      <c r="BV35" s="785"/>
      <c r="BW35" s="785"/>
      <c r="BX35" s="785"/>
      <c r="BY35" s="785"/>
      <c r="BZ35" s="785"/>
      <c r="CA35" s="785"/>
      <c r="CB35" s="785"/>
      <c r="CC35" s="785"/>
      <c r="CD35" s="785"/>
      <c r="CE35" s="785"/>
      <c r="CF35" s="785"/>
      <c r="CG35" s="786"/>
      <c r="CH35" s="787"/>
      <c r="CI35" s="788"/>
      <c r="CJ35" s="788"/>
      <c r="CK35" s="788"/>
      <c r="CL35" s="789"/>
      <c r="CM35" s="787"/>
      <c r="CN35" s="788"/>
      <c r="CO35" s="788"/>
      <c r="CP35" s="788"/>
      <c r="CQ35" s="789"/>
      <c r="CR35" s="787"/>
      <c r="CS35" s="788"/>
      <c r="CT35" s="788"/>
      <c r="CU35" s="788"/>
      <c r="CV35" s="789"/>
      <c r="CW35" s="787"/>
      <c r="CX35" s="788"/>
      <c r="CY35" s="788"/>
      <c r="CZ35" s="788"/>
      <c r="DA35" s="789"/>
      <c r="DB35" s="787"/>
      <c r="DC35" s="788"/>
      <c r="DD35" s="788"/>
      <c r="DE35" s="788"/>
      <c r="DF35" s="789"/>
      <c r="DG35" s="787"/>
      <c r="DH35" s="788"/>
      <c r="DI35" s="788"/>
      <c r="DJ35" s="788"/>
      <c r="DK35" s="789"/>
      <c r="DL35" s="787"/>
      <c r="DM35" s="788"/>
      <c r="DN35" s="788"/>
      <c r="DO35" s="788"/>
      <c r="DP35" s="789"/>
      <c r="DQ35" s="787"/>
      <c r="DR35" s="788"/>
      <c r="DS35" s="788"/>
      <c r="DT35" s="788"/>
      <c r="DU35" s="789"/>
      <c r="DV35" s="784"/>
      <c r="DW35" s="785"/>
      <c r="DX35" s="785"/>
      <c r="DY35" s="785"/>
      <c r="DZ35" s="802"/>
      <c r="EA35" s="221"/>
    </row>
    <row r="36" spans="1:131" ht="26.25" customHeight="1" x14ac:dyDescent="0.2">
      <c r="A36" s="234">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48"/>
      <c r="AL36" s="844"/>
      <c r="AM36" s="844"/>
      <c r="AN36" s="844"/>
      <c r="AO36" s="844"/>
      <c r="AP36" s="844"/>
      <c r="AQ36" s="844"/>
      <c r="AR36" s="844"/>
      <c r="AS36" s="844"/>
      <c r="AT36" s="844"/>
      <c r="AU36" s="844"/>
      <c r="AV36" s="844"/>
      <c r="AW36" s="844"/>
      <c r="AX36" s="844"/>
      <c r="AY36" s="844"/>
      <c r="AZ36" s="845"/>
      <c r="BA36" s="845"/>
      <c r="BB36" s="845"/>
      <c r="BC36" s="845"/>
      <c r="BD36" s="845"/>
      <c r="BE36" s="846"/>
      <c r="BF36" s="846"/>
      <c r="BG36" s="846"/>
      <c r="BH36" s="846"/>
      <c r="BI36" s="847"/>
      <c r="BJ36" s="223"/>
      <c r="BK36" s="223"/>
      <c r="BL36" s="223"/>
      <c r="BM36" s="223"/>
      <c r="BN36" s="223"/>
      <c r="BO36" s="233"/>
      <c r="BP36" s="233"/>
      <c r="BQ36" s="230">
        <v>30</v>
      </c>
      <c r="BR36" s="231"/>
      <c r="BS36" s="784"/>
      <c r="BT36" s="785"/>
      <c r="BU36" s="785"/>
      <c r="BV36" s="785"/>
      <c r="BW36" s="785"/>
      <c r="BX36" s="785"/>
      <c r="BY36" s="785"/>
      <c r="BZ36" s="785"/>
      <c r="CA36" s="785"/>
      <c r="CB36" s="785"/>
      <c r="CC36" s="785"/>
      <c r="CD36" s="785"/>
      <c r="CE36" s="785"/>
      <c r="CF36" s="785"/>
      <c r="CG36" s="786"/>
      <c r="CH36" s="787"/>
      <c r="CI36" s="788"/>
      <c r="CJ36" s="788"/>
      <c r="CK36" s="788"/>
      <c r="CL36" s="789"/>
      <c r="CM36" s="787"/>
      <c r="CN36" s="788"/>
      <c r="CO36" s="788"/>
      <c r="CP36" s="788"/>
      <c r="CQ36" s="789"/>
      <c r="CR36" s="787"/>
      <c r="CS36" s="788"/>
      <c r="CT36" s="788"/>
      <c r="CU36" s="788"/>
      <c r="CV36" s="789"/>
      <c r="CW36" s="787"/>
      <c r="CX36" s="788"/>
      <c r="CY36" s="788"/>
      <c r="CZ36" s="788"/>
      <c r="DA36" s="789"/>
      <c r="DB36" s="787"/>
      <c r="DC36" s="788"/>
      <c r="DD36" s="788"/>
      <c r="DE36" s="788"/>
      <c r="DF36" s="789"/>
      <c r="DG36" s="787"/>
      <c r="DH36" s="788"/>
      <c r="DI36" s="788"/>
      <c r="DJ36" s="788"/>
      <c r="DK36" s="789"/>
      <c r="DL36" s="787"/>
      <c r="DM36" s="788"/>
      <c r="DN36" s="788"/>
      <c r="DO36" s="788"/>
      <c r="DP36" s="789"/>
      <c r="DQ36" s="787"/>
      <c r="DR36" s="788"/>
      <c r="DS36" s="788"/>
      <c r="DT36" s="788"/>
      <c r="DU36" s="789"/>
      <c r="DV36" s="784"/>
      <c r="DW36" s="785"/>
      <c r="DX36" s="785"/>
      <c r="DY36" s="785"/>
      <c r="DZ36" s="802"/>
      <c r="EA36" s="221"/>
    </row>
    <row r="37" spans="1:131" ht="26.25" customHeight="1" x14ac:dyDescent="0.2">
      <c r="A37" s="234">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48"/>
      <c r="AL37" s="844"/>
      <c r="AM37" s="844"/>
      <c r="AN37" s="844"/>
      <c r="AO37" s="844"/>
      <c r="AP37" s="844"/>
      <c r="AQ37" s="844"/>
      <c r="AR37" s="844"/>
      <c r="AS37" s="844"/>
      <c r="AT37" s="844"/>
      <c r="AU37" s="844"/>
      <c r="AV37" s="844"/>
      <c r="AW37" s="844"/>
      <c r="AX37" s="844"/>
      <c r="AY37" s="844"/>
      <c r="AZ37" s="845"/>
      <c r="BA37" s="845"/>
      <c r="BB37" s="845"/>
      <c r="BC37" s="845"/>
      <c r="BD37" s="845"/>
      <c r="BE37" s="846"/>
      <c r="BF37" s="846"/>
      <c r="BG37" s="846"/>
      <c r="BH37" s="846"/>
      <c r="BI37" s="847"/>
      <c r="BJ37" s="223"/>
      <c r="BK37" s="223"/>
      <c r="BL37" s="223"/>
      <c r="BM37" s="223"/>
      <c r="BN37" s="223"/>
      <c r="BO37" s="233"/>
      <c r="BP37" s="233"/>
      <c r="BQ37" s="230">
        <v>31</v>
      </c>
      <c r="BR37" s="231"/>
      <c r="BS37" s="784"/>
      <c r="BT37" s="785"/>
      <c r="BU37" s="785"/>
      <c r="BV37" s="785"/>
      <c r="BW37" s="785"/>
      <c r="BX37" s="785"/>
      <c r="BY37" s="785"/>
      <c r="BZ37" s="785"/>
      <c r="CA37" s="785"/>
      <c r="CB37" s="785"/>
      <c r="CC37" s="785"/>
      <c r="CD37" s="785"/>
      <c r="CE37" s="785"/>
      <c r="CF37" s="785"/>
      <c r="CG37" s="786"/>
      <c r="CH37" s="787"/>
      <c r="CI37" s="788"/>
      <c r="CJ37" s="788"/>
      <c r="CK37" s="788"/>
      <c r="CL37" s="789"/>
      <c r="CM37" s="787"/>
      <c r="CN37" s="788"/>
      <c r="CO37" s="788"/>
      <c r="CP37" s="788"/>
      <c r="CQ37" s="789"/>
      <c r="CR37" s="787"/>
      <c r="CS37" s="788"/>
      <c r="CT37" s="788"/>
      <c r="CU37" s="788"/>
      <c r="CV37" s="789"/>
      <c r="CW37" s="787"/>
      <c r="CX37" s="788"/>
      <c r="CY37" s="788"/>
      <c r="CZ37" s="788"/>
      <c r="DA37" s="789"/>
      <c r="DB37" s="787"/>
      <c r="DC37" s="788"/>
      <c r="DD37" s="788"/>
      <c r="DE37" s="788"/>
      <c r="DF37" s="789"/>
      <c r="DG37" s="787"/>
      <c r="DH37" s="788"/>
      <c r="DI37" s="788"/>
      <c r="DJ37" s="788"/>
      <c r="DK37" s="789"/>
      <c r="DL37" s="787"/>
      <c r="DM37" s="788"/>
      <c r="DN37" s="788"/>
      <c r="DO37" s="788"/>
      <c r="DP37" s="789"/>
      <c r="DQ37" s="787"/>
      <c r="DR37" s="788"/>
      <c r="DS37" s="788"/>
      <c r="DT37" s="788"/>
      <c r="DU37" s="789"/>
      <c r="DV37" s="784"/>
      <c r="DW37" s="785"/>
      <c r="DX37" s="785"/>
      <c r="DY37" s="785"/>
      <c r="DZ37" s="802"/>
      <c r="EA37" s="221"/>
    </row>
    <row r="38" spans="1:131" ht="26.25" customHeight="1" x14ac:dyDescent="0.2">
      <c r="A38" s="234">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48"/>
      <c r="AL38" s="844"/>
      <c r="AM38" s="844"/>
      <c r="AN38" s="844"/>
      <c r="AO38" s="844"/>
      <c r="AP38" s="844"/>
      <c r="AQ38" s="844"/>
      <c r="AR38" s="844"/>
      <c r="AS38" s="844"/>
      <c r="AT38" s="844"/>
      <c r="AU38" s="844"/>
      <c r="AV38" s="844"/>
      <c r="AW38" s="844"/>
      <c r="AX38" s="844"/>
      <c r="AY38" s="844"/>
      <c r="AZ38" s="845"/>
      <c r="BA38" s="845"/>
      <c r="BB38" s="845"/>
      <c r="BC38" s="845"/>
      <c r="BD38" s="845"/>
      <c r="BE38" s="846"/>
      <c r="BF38" s="846"/>
      <c r="BG38" s="846"/>
      <c r="BH38" s="846"/>
      <c r="BI38" s="847"/>
      <c r="BJ38" s="223"/>
      <c r="BK38" s="223"/>
      <c r="BL38" s="223"/>
      <c r="BM38" s="223"/>
      <c r="BN38" s="223"/>
      <c r="BO38" s="233"/>
      <c r="BP38" s="233"/>
      <c r="BQ38" s="230">
        <v>32</v>
      </c>
      <c r="BR38" s="231"/>
      <c r="BS38" s="784"/>
      <c r="BT38" s="785"/>
      <c r="BU38" s="785"/>
      <c r="BV38" s="785"/>
      <c r="BW38" s="785"/>
      <c r="BX38" s="785"/>
      <c r="BY38" s="785"/>
      <c r="BZ38" s="785"/>
      <c r="CA38" s="785"/>
      <c r="CB38" s="785"/>
      <c r="CC38" s="785"/>
      <c r="CD38" s="785"/>
      <c r="CE38" s="785"/>
      <c r="CF38" s="785"/>
      <c r="CG38" s="786"/>
      <c r="CH38" s="787"/>
      <c r="CI38" s="788"/>
      <c r="CJ38" s="788"/>
      <c r="CK38" s="788"/>
      <c r="CL38" s="789"/>
      <c r="CM38" s="787"/>
      <c r="CN38" s="788"/>
      <c r="CO38" s="788"/>
      <c r="CP38" s="788"/>
      <c r="CQ38" s="789"/>
      <c r="CR38" s="787"/>
      <c r="CS38" s="788"/>
      <c r="CT38" s="788"/>
      <c r="CU38" s="788"/>
      <c r="CV38" s="789"/>
      <c r="CW38" s="787"/>
      <c r="CX38" s="788"/>
      <c r="CY38" s="788"/>
      <c r="CZ38" s="788"/>
      <c r="DA38" s="789"/>
      <c r="DB38" s="787"/>
      <c r="DC38" s="788"/>
      <c r="DD38" s="788"/>
      <c r="DE38" s="788"/>
      <c r="DF38" s="789"/>
      <c r="DG38" s="787"/>
      <c r="DH38" s="788"/>
      <c r="DI38" s="788"/>
      <c r="DJ38" s="788"/>
      <c r="DK38" s="789"/>
      <c r="DL38" s="787"/>
      <c r="DM38" s="788"/>
      <c r="DN38" s="788"/>
      <c r="DO38" s="788"/>
      <c r="DP38" s="789"/>
      <c r="DQ38" s="787"/>
      <c r="DR38" s="788"/>
      <c r="DS38" s="788"/>
      <c r="DT38" s="788"/>
      <c r="DU38" s="789"/>
      <c r="DV38" s="784"/>
      <c r="DW38" s="785"/>
      <c r="DX38" s="785"/>
      <c r="DY38" s="785"/>
      <c r="DZ38" s="802"/>
      <c r="EA38" s="221"/>
    </row>
    <row r="39" spans="1:131" ht="26.25" customHeight="1" x14ac:dyDescent="0.2">
      <c r="A39" s="234">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48"/>
      <c r="AL39" s="844"/>
      <c r="AM39" s="844"/>
      <c r="AN39" s="844"/>
      <c r="AO39" s="844"/>
      <c r="AP39" s="844"/>
      <c r="AQ39" s="844"/>
      <c r="AR39" s="844"/>
      <c r="AS39" s="844"/>
      <c r="AT39" s="844"/>
      <c r="AU39" s="844"/>
      <c r="AV39" s="844"/>
      <c r="AW39" s="844"/>
      <c r="AX39" s="844"/>
      <c r="AY39" s="844"/>
      <c r="AZ39" s="845"/>
      <c r="BA39" s="845"/>
      <c r="BB39" s="845"/>
      <c r="BC39" s="845"/>
      <c r="BD39" s="845"/>
      <c r="BE39" s="846"/>
      <c r="BF39" s="846"/>
      <c r="BG39" s="846"/>
      <c r="BH39" s="846"/>
      <c r="BI39" s="847"/>
      <c r="BJ39" s="223"/>
      <c r="BK39" s="223"/>
      <c r="BL39" s="223"/>
      <c r="BM39" s="223"/>
      <c r="BN39" s="223"/>
      <c r="BO39" s="233"/>
      <c r="BP39" s="233"/>
      <c r="BQ39" s="230">
        <v>33</v>
      </c>
      <c r="BR39" s="231"/>
      <c r="BS39" s="784"/>
      <c r="BT39" s="785"/>
      <c r="BU39" s="785"/>
      <c r="BV39" s="785"/>
      <c r="BW39" s="785"/>
      <c r="BX39" s="785"/>
      <c r="BY39" s="785"/>
      <c r="BZ39" s="785"/>
      <c r="CA39" s="785"/>
      <c r="CB39" s="785"/>
      <c r="CC39" s="785"/>
      <c r="CD39" s="785"/>
      <c r="CE39" s="785"/>
      <c r="CF39" s="785"/>
      <c r="CG39" s="786"/>
      <c r="CH39" s="787"/>
      <c r="CI39" s="788"/>
      <c r="CJ39" s="788"/>
      <c r="CK39" s="788"/>
      <c r="CL39" s="789"/>
      <c r="CM39" s="787"/>
      <c r="CN39" s="788"/>
      <c r="CO39" s="788"/>
      <c r="CP39" s="788"/>
      <c r="CQ39" s="789"/>
      <c r="CR39" s="787"/>
      <c r="CS39" s="788"/>
      <c r="CT39" s="788"/>
      <c r="CU39" s="788"/>
      <c r="CV39" s="789"/>
      <c r="CW39" s="787"/>
      <c r="CX39" s="788"/>
      <c r="CY39" s="788"/>
      <c r="CZ39" s="788"/>
      <c r="DA39" s="789"/>
      <c r="DB39" s="787"/>
      <c r="DC39" s="788"/>
      <c r="DD39" s="788"/>
      <c r="DE39" s="788"/>
      <c r="DF39" s="789"/>
      <c r="DG39" s="787"/>
      <c r="DH39" s="788"/>
      <c r="DI39" s="788"/>
      <c r="DJ39" s="788"/>
      <c r="DK39" s="789"/>
      <c r="DL39" s="787"/>
      <c r="DM39" s="788"/>
      <c r="DN39" s="788"/>
      <c r="DO39" s="788"/>
      <c r="DP39" s="789"/>
      <c r="DQ39" s="787"/>
      <c r="DR39" s="788"/>
      <c r="DS39" s="788"/>
      <c r="DT39" s="788"/>
      <c r="DU39" s="789"/>
      <c r="DV39" s="784"/>
      <c r="DW39" s="785"/>
      <c r="DX39" s="785"/>
      <c r="DY39" s="785"/>
      <c r="DZ39" s="802"/>
      <c r="EA39" s="221"/>
    </row>
    <row r="40" spans="1:131" ht="26.25" customHeight="1" x14ac:dyDescent="0.2">
      <c r="A40" s="230">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48"/>
      <c r="AL40" s="844"/>
      <c r="AM40" s="844"/>
      <c r="AN40" s="844"/>
      <c r="AO40" s="844"/>
      <c r="AP40" s="844"/>
      <c r="AQ40" s="844"/>
      <c r="AR40" s="844"/>
      <c r="AS40" s="844"/>
      <c r="AT40" s="844"/>
      <c r="AU40" s="844"/>
      <c r="AV40" s="844"/>
      <c r="AW40" s="844"/>
      <c r="AX40" s="844"/>
      <c r="AY40" s="844"/>
      <c r="AZ40" s="845"/>
      <c r="BA40" s="845"/>
      <c r="BB40" s="845"/>
      <c r="BC40" s="845"/>
      <c r="BD40" s="845"/>
      <c r="BE40" s="846"/>
      <c r="BF40" s="846"/>
      <c r="BG40" s="846"/>
      <c r="BH40" s="846"/>
      <c r="BI40" s="847"/>
      <c r="BJ40" s="223"/>
      <c r="BK40" s="223"/>
      <c r="BL40" s="223"/>
      <c r="BM40" s="223"/>
      <c r="BN40" s="223"/>
      <c r="BO40" s="233"/>
      <c r="BP40" s="233"/>
      <c r="BQ40" s="230">
        <v>34</v>
      </c>
      <c r="BR40" s="231"/>
      <c r="BS40" s="784"/>
      <c r="BT40" s="785"/>
      <c r="BU40" s="785"/>
      <c r="BV40" s="785"/>
      <c r="BW40" s="785"/>
      <c r="BX40" s="785"/>
      <c r="BY40" s="785"/>
      <c r="BZ40" s="785"/>
      <c r="CA40" s="785"/>
      <c r="CB40" s="785"/>
      <c r="CC40" s="785"/>
      <c r="CD40" s="785"/>
      <c r="CE40" s="785"/>
      <c r="CF40" s="785"/>
      <c r="CG40" s="786"/>
      <c r="CH40" s="787"/>
      <c r="CI40" s="788"/>
      <c r="CJ40" s="788"/>
      <c r="CK40" s="788"/>
      <c r="CL40" s="789"/>
      <c r="CM40" s="787"/>
      <c r="CN40" s="788"/>
      <c r="CO40" s="788"/>
      <c r="CP40" s="788"/>
      <c r="CQ40" s="789"/>
      <c r="CR40" s="787"/>
      <c r="CS40" s="788"/>
      <c r="CT40" s="788"/>
      <c r="CU40" s="788"/>
      <c r="CV40" s="789"/>
      <c r="CW40" s="787"/>
      <c r="CX40" s="788"/>
      <c r="CY40" s="788"/>
      <c r="CZ40" s="788"/>
      <c r="DA40" s="789"/>
      <c r="DB40" s="787"/>
      <c r="DC40" s="788"/>
      <c r="DD40" s="788"/>
      <c r="DE40" s="788"/>
      <c r="DF40" s="789"/>
      <c r="DG40" s="787"/>
      <c r="DH40" s="788"/>
      <c r="DI40" s="788"/>
      <c r="DJ40" s="788"/>
      <c r="DK40" s="789"/>
      <c r="DL40" s="787"/>
      <c r="DM40" s="788"/>
      <c r="DN40" s="788"/>
      <c r="DO40" s="788"/>
      <c r="DP40" s="789"/>
      <c r="DQ40" s="787"/>
      <c r="DR40" s="788"/>
      <c r="DS40" s="788"/>
      <c r="DT40" s="788"/>
      <c r="DU40" s="789"/>
      <c r="DV40" s="784"/>
      <c r="DW40" s="785"/>
      <c r="DX40" s="785"/>
      <c r="DY40" s="785"/>
      <c r="DZ40" s="802"/>
      <c r="EA40" s="221"/>
    </row>
    <row r="41" spans="1:131" ht="26.25" customHeight="1" x14ac:dyDescent="0.2">
      <c r="A41" s="230">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48"/>
      <c r="AL41" s="844"/>
      <c r="AM41" s="844"/>
      <c r="AN41" s="844"/>
      <c r="AO41" s="844"/>
      <c r="AP41" s="844"/>
      <c r="AQ41" s="844"/>
      <c r="AR41" s="844"/>
      <c r="AS41" s="844"/>
      <c r="AT41" s="844"/>
      <c r="AU41" s="844"/>
      <c r="AV41" s="844"/>
      <c r="AW41" s="844"/>
      <c r="AX41" s="844"/>
      <c r="AY41" s="844"/>
      <c r="AZ41" s="845"/>
      <c r="BA41" s="845"/>
      <c r="BB41" s="845"/>
      <c r="BC41" s="845"/>
      <c r="BD41" s="845"/>
      <c r="BE41" s="846"/>
      <c r="BF41" s="846"/>
      <c r="BG41" s="846"/>
      <c r="BH41" s="846"/>
      <c r="BI41" s="847"/>
      <c r="BJ41" s="223"/>
      <c r="BK41" s="223"/>
      <c r="BL41" s="223"/>
      <c r="BM41" s="223"/>
      <c r="BN41" s="223"/>
      <c r="BO41" s="233"/>
      <c r="BP41" s="233"/>
      <c r="BQ41" s="230">
        <v>35</v>
      </c>
      <c r="BR41" s="231"/>
      <c r="BS41" s="784"/>
      <c r="BT41" s="785"/>
      <c r="BU41" s="785"/>
      <c r="BV41" s="785"/>
      <c r="BW41" s="785"/>
      <c r="BX41" s="785"/>
      <c r="BY41" s="785"/>
      <c r="BZ41" s="785"/>
      <c r="CA41" s="785"/>
      <c r="CB41" s="785"/>
      <c r="CC41" s="785"/>
      <c r="CD41" s="785"/>
      <c r="CE41" s="785"/>
      <c r="CF41" s="785"/>
      <c r="CG41" s="786"/>
      <c r="CH41" s="787"/>
      <c r="CI41" s="788"/>
      <c r="CJ41" s="788"/>
      <c r="CK41" s="788"/>
      <c r="CL41" s="789"/>
      <c r="CM41" s="787"/>
      <c r="CN41" s="788"/>
      <c r="CO41" s="788"/>
      <c r="CP41" s="788"/>
      <c r="CQ41" s="789"/>
      <c r="CR41" s="787"/>
      <c r="CS41" s="788"/>
      <c r="CT41" s="788"/>
      <c r="CU41" s="788"/>
      <c r="CV41" s="789"/>
      <c r="CW41" s="787"/>
      <c r="CX41" s="788"/>
      <c r="CY41" s="788"/>
      <c r="CZ41" s="788"/>
      <c r="DA41" s="789"/>
      <c r="DB41" s="787"/>
      <c r="DC41" s="788"/>
      <c r="DD41" s="788"/>
      <c r="DE41" s="788"/>
      <c r="DF41" s="789"/>
      <c r="DG41" s="787"/>
      <c r="DH41" s="788"/>
      <c r="DI41" s="788"/>
      <c r="DJ41" s="788"/>
      <c r="DK41" s="789"/>
      <c r="DL41" s="787"/>
      <c r="DM41" s="788"/>
      <c r="DN41" s="788"/>
      <c r="DO41" s="788"/>
      <c r="DP41" s="789"/>
      <c r="DQ41" s="787"/>
      <c r="DR41" s="788"/>
      <c r="DS41" s="788"/>
      <c r="DT41" s="788"/>
      <c r="DU41" s="789"/>
      <c r="DV41" s="784"/>
      <c r="DW41" s="785"/>
      <c r="DX41" s="785"/>
      <c r="DY41" s="785"/>
      <c r="DZ41" s="802"/>
      <c r="EA41" s="221"/>
    </row>
    <row r="42" spans="1:131" ht="26.25" customHeight="1" x14ac:dyDescent="0.2">
      <c r="A42" s="230">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48"/>
      <c r="AL42" s="844"/>
      <c r="AM42" s="844"/>
      <c r="AN42" s="844"/>
      <c r="AO42" s="844"/>
      <c r="AP42" s="844"/>
      <c r="AQ42" s="844"/>
      <c r="AR42" s="844"/>
      <c r="AS42" s="844"/>
      <c r="AT42" s="844"/>
      <c r="AU42" s="844"/>
      <c r="AV42" s="844"/>
      <c r="AW42" s="844"/>
      <c r="AX42" s="844"/>
      <c r="AY42" s="844"/>
      <c r="AZ42" s="845"/>
      <c r="BA42" s="845"/>
      <c r="BB42" s="845"/>
      <c r="BC42" s="845"/>
      <c r="BD42" s="845"/>
      <c r="BE42" s="846"/>
      <c r="BF42" s="846"/>
      <c r="BG42" s="846"/>
      <c r="BH42" s="846"/>
      <c r="BI42" s="847"/>
      <c r="BJ42" s="223"/>
      <c r="BK42" s="223"/>
      <c r="BL42" s="223"/>
      <c r="BM42" s="223"/>
      <c r="BN42" s="223"/>
      <c r="BO42" s="233"/>
      <c r="BP42" s="233"/>
      <c r="BQ42" s="230">
        <v>36</v>
      </c>
      <c r="BR42" s="231"/>
      <c r="BS42" s="784"/>
      <c r="BT42" s="785"/>
      <c r="BU42" s="785"/>
      <c r="BV42" s="785"/>
      <c r="BW42" s="785"/>
      <c r="BX42" s="785"/>
      <c r="BY42" s="785"/>
      <c r="BZ42" s="785"/>
      <c r="CA42" s="785"/>
      <c r="CB42" s="785"/>
      <c r="CC42" s="785"/>
      <c r="CD42" s="785"/>
      <c r="CE42" s="785"/>
      <c r="CF42" s="785"/>
      <c r="CG42" s="786"/>
      <c r="CH42" s="787"/>
      <c r="CI42" s="788"/>
      <c r="CJ42" s="788"/>
      <c r="CK42" s="788"/>
      <c r="CL42" s="789"/>
      <c r="CM42" s="787"/>
      <c r="CN42" s="788"/>
      <c r="CO42" s="788"/>
      <c r="CP42" s="788"/>
      <c r="CQ42" s="789"/>
      <c r="CR42" s="787"/>
      <c r="CS42" s="788"/>
      <c r="CT42" s="788"/>
      <c r="CU42" s="788"/>
      <c r="CV42" s="789"/>
      <c r="CW42" s="787"/>
      <c r="CX42" s="788"/>
      <c r="CY42" s="788"/>
      <c r="CZ42" s="788"/>
      <c r="DA42" s="789"/>
      <c r="DB42" s="787"/>
      <c r="DC42" s="788"/>
      <c r="DD42" s="788"/>
      <c r="DE42" s="788"/>
      <c r="DF42" s="789"/>
      <c r="DG42" s="787"/>
      <c r="DH42" s="788"/>
      <c r="DI42" s="788"/>
      <c r="DJ42" s="788"/>
      <c r="DK42" s="789"/>
      <c r="DL42" s="787"/>
      <c r="DM42" s="788"/>
      <c r="DN42" s="788"/>
      <c r="DO42" s="788"/>
      <c r="DP42" s="789"/>
      <c r="DQ42" s="787"/>
      <c r="DR42" s="788"/>
      <c r="DS42" s="788"/>
      <c r="DT42" s="788"/>
      <c r="DU42" s="789"/>
      <c r="DV42" s="784"/>
      <c r="DW42" s="785"/>
      <c r="DX42" s="785"/>
      <c r="DY42" s="785"/>
      <c r="DZ42" s="802"/>
      <c r="EA42" s="221"/>
    </row>
    <row r="43" spans="1:131" ht="26.25" customHeight="1" x14ac:dyDescent="0.2">
      <c r="A43" s="230">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48"/>
      <c r="AL43" s="844"/>
      <c r="AM43" s="844"/>
      <c r="AN43" s="844"/>
      <c r="AO43" s="844"/>
      <c r="AP43" s="844"/>
      <c r="AQ43" s="844"/>
      <c r="AR43" s="844"/>
      <c r="AS43" s="844"/>
      <c r="AT43" s="844"/>
      <c r="AU43" s="844"/>
      <c r="AV43" s="844"/>
      <c r="AW43" s="844"/>
      <c r="AX43" s="844"/>
      <c r="AY43" s="844"/>
      <c r="AZ43" s="845"/>
      <c r="BA43" s="845"/>
      <c r="BB43" s="845"/>
      <c r="BC43" s="845"/>
      <c r="BD43" s="845"/>
      <c r="BE43" s="846"/>
      <c r="BF43" s="846"/>
      <c r="BG43" s="846"/>
      <c r="BH43" s="846"/>
      <c r="BI43" s="847"/>
      <c r="BJ43" s="223"/>
      <c r="BK43" s="223"/>
      <c r="BL43" s="223"/>
      <c r="BM43" s="223"/>
      <c r="BN43" s="223"/>
      <c r="BO43" s="233"/>
      <c r="BP43" s="233"/>
      <c r="BQ43" s="230">
        <v>37</v>
      </c>
      <c r="BR43" s="231"/>
      <c r="BS43" s="784"/>
      <c r="BT43" s="785"/>
      <c r="BU43" s="785"/>
      <c r="BV43" s="785"/>
      <c r="BW43" s="785"/>
      <c r="BX43" s="785"/>
      <c r="BY43" s="785"/>
      <c r="BZ43" s="785"/>
      <c r="CA43" s="785"/>
      <c r="CB43" s="785"/>
      <c r="CC43" s="785"/>
      <c r="CD43" s="785"/>
      <c r="CE43" s="785"/>
      <c r="CF43" s="785"/>
      <c r="CG43" s="786"/>
      <c r="CH43" s="787"/>
      <c r="CI43" s="788"/>
      <c r="CJ43" s="788"/>
      <c r="CK43" s="788"/>
      <c r="CL43" s="789"/>
      <c r="CM43" s="787"/>
      <c r="CN43" s="788"/>
      <c r="CO43" s="788"/>
      <c r="CP43" s="788"/>
      <c r="CQ43" s="789"/>
      <c r="CR43" s="787"/>
      <c r="CS43" s="788"/>
      <c r="CT43" s="788"/>
      <c r="CU43" s="788"/>
      <c r="CV43" s="789"/>
      <c r="CW43" s="787"/>
      <c r="CX43" s="788"/>
      <c r="CY43" s="788"/>
      <c r="CZ43" s="788"/>
      <c r="DA43" s="789"/>
      <c r="DB43" s="787"/>
      <c r="DC43" s="788"/>
      <c r="DD43" s="788"/>
      <c r="DE43" s="788"/>
      <c r="DF43" s="789"/>
      <c r="DG43" s="787"/>
      <c r="DH43" s="788"/>
      <c r="DI43" s="788"/>
      <c r="DJ43" s="788"/>
      <c r="DK43" s="789"/>
      <c r="DL43" s="787"/>
      <c r="DM43" s="788"/>
      <c r="DN43" s="788"/>
      <c r="DO43" s="788"/>
      <c r="DP43" s="789"/>
      <c r="DQ43" s="787"/>
      <c r="DR43" s="788"/>
      <c r="DS43" s="788"/>
      <c r="DT43" s="788"/>
      <c r="DU43" s="789"/>
      <c r="DV43" s="784"/>
      <c r="DW43" s="785"/>
      <c r="DX43" s="785"/>
      <c r="DY43" s="785"/>
      <c r="DZ43" s="802"/>
      <c r="EA43" s="221"/>
    </row>
    <row r="44" spans="1:131" ht="26.25" customHeight="1" x14ac:dyDescent="0.2">
      <c r="A44" s="230">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48"/>
      <c r="AL44" s="844"/>
      <c r="AM44" s="844"/>
      <c r="AN44" s="844"/>
      <c r="AO44" s="844"/>
      <c r="AP44" s="844"/>
      <c r="AQ44" s="844"/>
      <c r="AR44" s="844"/>
      <c r="AS44" s="844"/>
      <c r="AT44" s="844"/>
      <c r="AU44" s="844"/>
      <c r="AV44" s="844"/>
      <c r="AW44" s="844"/>
      <c r="AX44" s="844"/>
      <c r="AY44" s="844"/>
      <c r="AZ44" s="845"/>
      <c r="BA44" s="845"/>
      <c r="BB44" s="845"/>
      <c r="BC44" s="845"/>
      <c r="BD44" s="845"/>
      <c r="BE44" s="846"/>
      <c r="BF44" s="846"/>
      <c r="BG44" s="846"/>
      <c r="BH44" s="846"/>
      <c r="BI44" s="847"/>
      <c r="BJ44" s="223"/>
      <c r="BK44" s="223"/>
      <c r="BL44" s="223"/>
      <c r="BM44" s="223"/>
      <c r="BN44" s="223"/>
      <c r="BO44" s="233"/>
      <c r="BP44" s="233"/>
      <c r="BQ44" s="230">
        <v>38</v>
      </c>
      <c r="BR44" s="231"/>
      <c r="BS44" s="784"/>
      <c r="BT44" s="785"/>
      <c r="BU44" s="785"/>
      <c r="BV44" s="785"/>
      <c r="BW44" s="785"/>
      <c r="BX44" s="785"/>
      <c r="BY44" s="785"/>
      <c r="BZ44" s="785"/>
      <c r="CA44" s="785"/>
      <c r="CB44" s="785"/>
      <c r="CC44" s="785"/>
      <c r="CD44" s="785"/>
      <c r="CE44" s="785"/>
      <c r="CF44" s="785"/>
      <c r="CG44" s="786"/>
      <c r="CH44" s="787"/>
      <c r="CI44" s="788"/>
      <c r="CJ44" s="788"/>
      <c r="CK44" s="788"/>
      <c r="CL44" s="789"/>
      <c r="CM44" s="787"/>
      <c r="CN44" s="788"/>
      <c r="CO44" s="788"/>
      <c r="CP44" s="788"/>
      <c r="CQ44" s="789"/>
      <c r="CR44" s="787"/>
      <c r="CS44" s="788"/>
      <c r="CT44" s="788"/>
      <c r="CU44" s="788"/>
      <c r="CV44" s="789"/>
      <c r="CW44" s="787"/>
      <c r="CX44" s="788"/>
      <c r="CY44" s="788"/>
      <c r="CZ44" s="788"/>
      <c r="DA44" s="789"/>
      <c r="DB44" s="787"/>
      <c r="DC44" s="788"/>
      <c r="DD44" s="788"/>
      <c r="DE44" s="788"/>
      <c r="DF44" s="789"/>
      <c r="DG44" s="787"/>
      <c r="DH44" s="788"/>
      <c r="DI44" s="788"/>
      <c r="DJ44" s="788"/>
      <c r="DK44" s="789"/>
      <c r="DL44" s="787"/>
      <c r="DM44" s="788"/>
      <c r="DN44" s="788"/>
      <c r="DO44" s="788"/>
      <c r="DP44" s="789"/>
      <c r="DQ44" s="787"/>
      <c r="DR44" s="788"/>
      <c r="DS44" s="788"/>
      <c r="DT44" s="788"/>
      <c r="DU44" s="789"/>
      <c r="DV44" s="784"/>
      <c r="DW44" s="785"/>
      <c r="DX44" s="785"/>
      <c r="DY44" s="785"/>
      <c r="DZ44" s="802"/>
      <c r="EA44" s="221"/>
    </row>
    <row r="45" spans="1:131" ht="26.25" customHeight="1" x14ac:dyDescent="0.2">
      <c r="A45" s="230">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48"/>
      <c r="AL45" s="844"/>
      <c r="AM45" s="844"/>
      <c r="AN45" s="844"/>
      <c r="AO45" s="844"/>
      <c r="AP45" s="844"/>
      <c r="AQ45" s="844"/>
      <c r="AR45" s="844"/>
      <c r="AS45" s="844"/>
      <c r="AT45" s="844"/>
      <c r="AU45" s="844"/>
      <c r="AV45" s="844"/>
      <c r="AW45" s="844"/>
      <c r="AX45" s="844"/>
      <c r="AY45" s="844"/>
      <c r="AZ45" s="845"/>
      <c r="BA45" s="845"/>
      <c r="BB45" s="845"/>
      <c r="BC45" s="845"/>
      <c r="BD45" s="845"/>
      <c r="BE45" s="846"/>
      <c r="BF45" s="846"/>
      <c r="BG45" s="846"/>
      <c r="BH45" s="846"/>
      <c r="BI45" s="847"/>
      <c r="BJ45" s="223"/>
      <c r="BK45" s="223"/>
      <c r="BL45" s="223"/>
      <c r="BM45" s="223"/>
      <c r="BN45" s="223"/>
      <c r="BO45" s="233"/>
      <c r="BP45" s="233"/>
      <c r="BQ45" s="230">
        <v>39</v>
      </c>
      <c r="BR45" s="231"/>
      <c r="BS45" s="784"/>
      <c r="BT45" s="785"/>
      <c r="BU45" s="785"/>
      <c r="BV45" s="785"/>
      <c r="BW45" s="785"/>
      <c r="BX45" s="785"/>
      <c r="BY45" s="785"/>
      <c r="BZ45" s="785"/>
      <c r="CA45" s="785"/>
      <c r="CB45" s="785"/>
      <c r="CC45" s="785"/>
      <c r="CD45" s="785"/>
      <c r="CE45" s="785"/>
      <c r="CF45" s="785"/>
      <c r="CG45" s="786"/>
      <c r="CH45" s="787"/>
      <c r="CI45" s="788"/>
      <c r="CJ45" s="788"/>
      <c r="CK45" s="788"/>
      <c r="CL45" s="789"/>
      <c r="CM45" s="787"/>
      <c r="CN45" s="788"/>
      <c r="CO45" s="788"/>
      <c r="CP45" s="788"/>
      <c r="CQ45" s="789"/>
      <c r="CR45" s="787"/>
      <c r="CS45" s="788"/>
      <c r="CT45" s="788"/>
      <c r="CU45" s="788"/>
      <c r="CV45" s="789"/>
      <c r="CW45" s="787"/>
      <c r="CX45" s="788"/>
      <c r="CY45" s="788"/>
      <c r="CZ45" s="788"/>
      <c r="DA45" s="789"/>
      <c r="DB45" s="787"/>
      <c r="DC45" s="788"/>
      <c r="DD45" s="788"/>
      <c r="DE45" s="788"/>
      <c r="DF45" s="789"/>
      <c r="DG45" s="787"/>
      <c r="DH45" s="788"/>
      <c r="DI45" s="788"/>
      <c r="DJ45" s="788"/>
      <c r="DK45" s="789"/>
      <c r="DL45" s="787"/>
      <c r="DM45" s="788"/>
      <c r="DN45" s="788"/>
      <c r="DO45" s="788"/>
      <c r="DP45" s="789"/>
      <c r="DQ45" s="787"/>
      <c r="DR45" s="788"/>
      <c r="DS45" s="788"/>
      <c r="DT45" s="788"/>
      <c r="DU45" s="789"/>
      <c r="DV45" s="784"/>
      <c r="DW45" s="785"/>
      <c r="DX45" s="785"/>
      <c r="DY45" s="785"/>
      <c r="DZ45" s="802"/>
      <c r="EA45" s="221"/>
    </row>
    <row r="46" spans="1:131" ht="26.25" customHeight="1" x14ac:dyDescent="0.2">
      <c r="A46" s="230">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48"/>
      <c r="AL46" s="844"/>
      <c r="AM46" s="844"/>
      <c r="AN46" s="844"/>
      <c r="AO46" s="844"/>
      <c r="AP46" s="844"/>
      <c r="AQ46" s="844"/>
      <c r="AR46" s="844"/>
      <c r="AS46" s="844"/>
      <c r="AT46" s="844"/>
      <c r="AU46" s="844"/>
      <c r="AV46" s="844"/>
      <c r="AW46" s="844"/>
      <c r="AX46" s="844"/>
      <c r="AY46" s="844"/>
      <c r="AZ46" s="845"/>
      <c r="BA46" s="845"/>
      <c r="BB46" s="845"/>
      <c r="BC46" s="845"/>
      <c r="BD46" s="845"/>
      <c r="BE46" s="846"/>
      <c r="BF46" s="846"/>
      <c r="BG46" s="846"/>
      <c r="BH46" s="846"/>
      <c r="BI46" s="847"/>
      <c r="BJ46" s="223"/>
      <c r="BK46" s="223"/>
      <c r="BL46" s="223"/>
      <c r="BM46" s="223"/>
      <c r="BN46" s="223"/>
      <c r="BO46" s="233"/>
      <c r="BP46" s="233"/>
      <c r="BQ46" s="230">
        <v>40</v>
      </c>
      <c r="BR46" s="231"/>
      <c r="BS46" s="784"/>
      <c r="BT46" s="785"/>
      <c r="BU46" s="785"/>
      <c r="BV46" s="785"/>
      <c r="BW46" s="785"/>
      <c r="BX46" s="785"/>
      <c r="BY46" s="785"/>
      <c r="BZ46" s="785"/>
      <c r="CA46" s="785"/>
      <c r="CB46" s="785"/>
      <c r="CC46" s="785"/>
      <c r="CD46" s="785"/>
      <c r="CE46" s="785"/>
      <c r="CF46" s="785"/>
      <c r="CG46" s="786"/>
      <c r="CH46" s="787"/>
      <c r="CI46" s="788"/>
      <c r="CJ46" s="788"/>
      <c r="CK46" s="788"/>
      <c r="CL46" s="789"/>
      <c r="CM46" s="787"/>
      <c r="CN46" s="788"/>
      <c r="CO46" s="788"/>
      <c r="CP46" s="788"/>
      <c r="CQ46" s="789"/>
      <c r="CR46" s="787"/>
      <c r="CS46" s="788"/>
      <c r="CT46" s="788"/>
      <c r="CU46" s="788"/>
      <c r="CV46" s="789"/>
      <c r="CW46" s="787"/>
      <c r="CX46" s="788"/>
      <c r="CY46" s="788"/>
      <c r="CZ46" s="788"/>
      <c r="DA46" s="789"/>
      <c r="DB46" s="787"/>
      <c r="DC46" s="788"/>
      <c r="DD46" s="788"/>
      <c r="DE46" s="788"/>
      <c r="DF46" s="789"/>
      <c r="DG46" s="787"/>
      <c r="DH46" s="788"/>
      <c r="DI46" s="788"/>
      <c r="DJ46" s="788"/>
      <c r="DK46" s="789"/>
      <c r="DL46" s="787"/>
      <c r="DM46" s="788"/>
      <c r="DN46" s="788"/>
      <c r="DO46" s="788"/>
      <c r="DP46" s="789"/>
      <c r="DQ46" s="787"/>
      <c r="DR46" s="788"/>
      <c r="DS46" s="788"/>
      <c r="DT46" s="788"/>
      <c r="DU46" s="789"/>
      <c r="DV46" s="784"/>
      <c r="DW46" s="785"/>
      <c r="DX46" s="785"/>
      <c r="DY46" s="785"/>
      <c r="DZ46" s="802"/>
      <c r="EA46" s="221"/>
    </row>
    <row r="47" spans="1:131" ht="26.25" customHeight="1" x14ac:dyDescent="0.2">
      <c r="A47" s="230">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48"/>
      <c r="AL47" s="844"/>
      <c r="AM47" s="844"/>
      <c r="AN47" s="844"/>
      <c r="AO47" s="844"/>
      <c r="AP47" s="844"/>
      <c r="AQ47" s="844"/>
      <c r="AR47" s="844"/>
      <c r="AS47" s="844"/>
      <c r="AT47" s="844"/>
      <c r="AU47" s="844"/>
      <c r="AV47" s="844"/>
      <c r="AW47" s="844"/>
      <c r="AX47" s="844"/>
      <c r="AY47" s="844"/>
      <c r="AZ47" s="845"/>
      <c r="BA47" s="845"/>
      <c r="BB47" s="845"/>
      <c r="BC47" s="845"/>
      <c r="BD47" s="845"/>
      <c r="BE47" s="846"/>
      <c r="BF47" s="846"/>
      <c r="BG47" s="846"/>
      <c r="BH47" s="846"/>
      <c r="BI47" s="847"/>
      <c r="BJ47" s="223"/>
      <c r="BK47" s="223"/>
      <c r="BL47" s="223"/>
      <c r="BM47" s="223"/>
      <c r="BN47" s="223"/>
      <c r="BO47" s="233"/>
      <c r="BP47" s="233"/>
      <c r="BQ47" s="230">
        <v>41</v>
      </c>
      <c r="BR47" s="231"/>
      <c r="BS47" s="784"/>
      <c r="BT47" s="785"/>
      <c r="BU47" s="785"/>
      <c r="BV47" s="785"/>
      <c r="BW47" s="785"/>
      <c r="BX47" s="785"/>
      <c r="BY47" s="785"/>
      <c r="BZ47" s="785"/>
      <c r="CA47" s="785"/>
      <c r="CB47" s="785"/>
      <c r="CC47" s="785"/>
      <c r="CD47" s="785"/>
      <c r="CE47" s="785"/>
      <c r="CF47" s="785"/>
      <c r="CG47" s="786"/>
      <c r="CH47" s="787"/>
      <c r="CI47" s="788"/>
      <c r="CJ47" s="788"/>
      <c r="CK47" s="788"/>
      <c r="CL47" s="789"/>
      <c r="CM47" s="787"/>
      <c r="CN47" s="788"/>
      <c r="CO47" s="788"/>
      <c r="CP47" s="788"/>
      <c r="CQ47" s="789"/>
      <c r="CR47" s="787"/>
      <c r="CS47" s="788"/>
      <c r="CT47" s="788"/>
      <c r="CU47" s="788"/>
      <c r="CV47" s="789"/>
      <c r="CW47" s="787"/>
      <c r="CX47" s="788"/>
      <c r="CY47" s="788"/>
      <c r="CZ47" s="788"/>
      <c r="DA47" s="789"/>
      <c r="DB47" s="787"/>
      <c r="DC47" s="788"/>
      <c r="DD47" s="788"/>
      <c r="DE47" s="788"/>
      <c r="DF47" s="789"/>
      <c r="DG47" s="787"/>
      <c r="DH47" s="788"/>
      <c r="DI47" s="788"/>
      <c r="DJ47" s="788"/>
      <c r="DK47" s="789"/>
      <c r="DL47" s="787"/>
      <c r="DM47" s="788"/>
      <c r="DN47" s="788"/>
      <c r="DO47" s="788"/>
      <c r="DP47" s="789"/>
      <c r="DQ47" s="787"/>
      <c r="DR47" s="788"/>
      <c r="DS47" s="788"/>
      <c r="DT47" s="788"/>
      <c r="DU47" s="789"/>
      <c r="DV47" s="784"/>
      <c r="DW47" s="785"/>
      <c r="DX47" s="785"/>
      <c r="DY47" s="785"/>
      <c r="DZ47" s="802"/>
      <c r="EA47" s="221"/>
    </row>
    <row r="48" spans="1:131" ht="26.25" customHeight="1" x14ac:dyDescent="0.2">
      <c r="A48" s="230">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48"/>
      <c r="AL48" s="844"/>
      <c r="AM48" s="844"/>
      <c r="AN48" s="844"/>
      <c r="AO48" s="844"/>
      <c r="AP48" s="844"/>
      <c r="AQ48" s="844"/>
      <c r="AR48" s="844"/>
      <c r="AS48" s="844"/>
      <c r="AT48" s="844"/>
      <c r="AU48" s="844"/>
      <c r="AV48" s="844"/>
      <c r="AW48" s="844"/>
      <c r="AX48" s="844"/>
      <c r="AY48" s="844"/>
      <c r="AZ48" s="845"/>
      <c r="BA48" s="845"/>
      <c r="BB48" s="845"/>
      <c r="BC48" s="845"/>
      <c r="BD48" s="845"/>
      <c r="BE48" s="846"/>
      <c r="BF48" s="846"/>
      <c r="BG48" s="846"/>
      <c r="BH48" s="846"/>
      <c r="BI48" s="847"/>
      <c r="BJ48" s="223"/>
      <c r="BK48" s="223"/>
      <c r="BL48" s="223"/>
      <c r="BM48" s="223"/>
      <c r="BN48" s="223"/>
      <c r="BO48" s="233"/>
      <c r="BP48" s="233"/>
      <c r="BQ48" s="230">
        <v>42</v>
      </c>
      <c r="BR48" s="231"/>
      <c r="BS48" s="784"/>
      <c r="BT48" s="785"/>
      <c r="BU48" s="785"/>
      <c r="BV48" s="785"/>
      <c r="BW48" s="785"/>
      <c r="BX48" s="785"/>
      <c r="BY48" s="785"/>
      <c r="BZ48" s="785"/>
      <c r="CA48" s="785"/>
      <c r="CB48" s="785"/>
      <c r="CC48" s="785"/>
      <c r="CD48" s="785"/>
      <c r="CE48" s="785"/>
      <c r="CF48" s="785"/>
      <c r="CG48" s="786"/>
      <c r="CH48" s="787"/>
      <c r="CI48" s="788"/>
      <c r="CJ48" s="788"/>
      <c r="CK48" s="788"/>
      <c r="CL48" s="789"/>
      <c r="CM48" s="787"/>
      <c r="CN48" s="788"/>
      <c r="CO48" s="788"/>
      <c r="CP48" s="788"/>
      <c r="CQ48" s="789"/>
      <c r="CR48" s="787"/>
      <c r="CS48" s="788"/>
      <c r="CT48" s="788"/>
      <c r="CU48" s="788"/>
      <c r="CV48" s="789"/>
      <c r="CW48" s="787"/>
      <c r="CX48" s="788"/>
      <c r="CY48" s="788"/>
      <c r="CZ48" s="788"/>
      <c r="DA48" s="789"/>
      <c r="DB48" s="787"/>
      <c r="DC48" s="788"/>
      <c r="DD48" s="788"/>
      <c r="DE48" s="788"/>
      <c r="DF48" s="789"/>
      <c r="DG48" s="787"/>
      <c r="DH48" s="788"/>
      <c r="DI48" s="788"/>
      <c r="DJ48" s="788"/>
      <c r="DK48" s="789"/>
      <c r="DL48" s="787"/>
      <c r="DM48" s="788"/>
      <c r="DN48" s="788"/>
      <c r="DO48" s="788"/>
      <c r="DP48" s="789"/>
      <c r="DQ48" s="787"/>
      <c r="DR48" s="788"/>
      <c r="DS48" s="788"/>
      <c r="DT48" s="788"/>
      <c r="DU48" s="789"/>
      <c r="DV48" s="784"/>
      <c r="DW48" s="785"/>
      <c r="DX48" s="785"/>
      <c r="DY48" s="785"/>
      <c r="DZ48" s="802"/>
      <c r="EA48" s="221"/>
    </row>
    <row r="49" spans="1:131" ht="26.25" customHeight="1" x14ac:dyDescent="0.2">
      <c r="A49" s="230">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48"/>
      <c r="AL49" s="844"/>
      <c r="AM49" s="844"/>
      <c r="AN49" s="844"/>
      <c r="AO49" s="844"/>
      <c r="AP49" s="844"/>
      <c r="AQ49" s="844"/>
      <c r="AR49" s="844"/>
      <c r="AS49" s="844"/>
      <c r="AT49" s="844"/>
      <c r="AU49" s="844"/>
      <c r="AV49" s="844"/>
      <c r="AW49" s="844"/>
      <c r="AX49" s="844"/>
      <c r="AY49" s="844"/>
      <c r="AZ49" s="845"/>
      <c r="BA49" s="845"/>
      <c r="BB49" s="845"/>
      <c r="BC49" s="845"/>
      <c r="BD49" s="845"/>
      <c r="BE49" s="846"/>
      <c r="BF49" s="846"/>
      <c r="BG49" s="846"/>
      <c r="BH49" s="846"/>
      <c r="BI49" s="847"/>
      <c r="BJ49" s="223"/>
      <c r="BK49" s="223"/>
      <c r="BL49" s="223"/>
      <c r="BM49" s="223"/>
      <c r="BN49" s="223"/>
      <c r="BO49" s="233"/>
      <c r="BP49" s="233"/>
      <c r="BQ49" s="230">
        <v>43</v>
      </c>
      <c r="BR49" s="231"/>
      <c r="BS49" s="784"/>
      <c r="BT49" s="785"/>
      <c r="BU49" s="785"/>
      <c r="BV49" s="785"/>
      <c r="BW49" s="785"/>
      <c r="BX49" s="785"/>
      <c r="BY49" s="785"/>
      <c r="BZ49" s="785"/>
      <c r="CA49" s="785"/>
      <c r="CB49" s="785"/>
      <c r="CC49" s="785"/>
      <c r="CD49" s="785"/>
      <c r="CE49" s="785"/>
      <c r="CF49" s="785"/>
      <c r="CG49" s="786"/>
      <c r="CH49" s="787"/>
      <c r="CI49" s="788"/>
      <c r="CJ49" s="788"/>
      <c r="CK49" s="788"/>
      <c r="CL49" s="789"/>
      <c r="CM49" s="787"/>
      <c r="CN49" s="788"/>
      <c r="CO49" s="788"/>
      <c r="CP49" s="788"/>
      <c r="CQ49" s="789"/>
      <c r="CR49" s="787"/>
      <c r="CS49" s="788"/>
      <c r="CT49" s="788"/>
      <c r="CU49" s="788"/>
      <c r="CV49" s="789"/>
      <c r="CW49" s="787"/>
      <c r="CX49" s="788"/>
      <c r="CY49" s="788"/>
      <c r="CZ49" s="788"/>
      <c r="DA49" s="789"/>
      <c r="DB49" s="787"/>
      <c r="DC49" s="788"/>
      <c r="DD49" s="788"/>
      <c r="DE49" s="788"/>
      <c r="DF49" s="789"/>
      <c r="DG49" s="787"/>
      <c r="DH49" s="788"/>
      <c r="DI49" s="788"/>
      <c r="DJ49" s="788"/>
      <c r="DK49" s="789"/>
      <c r="DL49" s="787"/>
      <c r="DM49" s="788"/>
      <c r="DN49" s="788"/>
      <c r="DO49" s="788"/>
      <c r="DP49" s="789"/>
      <c r="DQ49" s="787"/>
      <c r="DR49" s="788"/>
      <c r="DS49" s="788"/>
      <c r="DT49" s="788"/>
      <c r="DU49" s="789"/>
      <c r="DV49" s="784"/>
      <c r="DW49" s="785"/>
      <c r="DX49" s="785"/>
      <c r="DY49" s="785"/>
      <c r="DZ49" s="802"/>
      <c r="EA49" s="221"/>
    </row>
    <row r="50" spans="1:131" ht="26.25" customHeight="1" x14ac:dyDescent="0.2">
      <c r="A50" s="230">
        <v>23</v>
      </c>
      <c r="B50" s="793"/>
      <c r="C50" s="794"/>
      <c r="D50" s="794"/>
      <c r="E50" s="794"/>
      <c r="F50" s="794"/>
      <c r="G50" s="794"/>
      <c r="H50" s="794"/>
      <c r="I50" s="794"/>
      <c r="J50" s="794"/>
      <c r="K50" s="794"/>
      <c r="L50" s="794"/>
      <c r="M50" s="794"/>
      <c r="N50" s="794"/>
      <c r="O50" s="794"/>
      <c r="P50" s="795"/>
      <c r="Q50" s="849"/>
      <c r="R50" s="850"/>
      <c r="S50" s="850"/>
      <c r="T50" s="850"/>
      <c r="U50" s="850"/>
      <c r="V50" s="850"/>
      <c r="W50" s="850"/>
      <c r="X50" s="850"/>
      <c r="Y50" s="850"/>
      <c r="Z50" s="850"/>
      <c r="AA50" s="850"/>
      <c r="AB50" s="850"/>
      <c r="AC50" s="850"/>
      <c r="AD50" s="850"/>
      <c r="AE50" s="851"/>
      <c r="AF50" s="799"/>
      <c r="AG50" s="800"/>
      <c r="AH50" s="800"/>
      <c r="AI50" s="800"/>
      <c r="AJ50" s="801"/>
      <c r="AK50" s="853"/>
      <c r="AL50" s="850"/>
      <c r="AM50" s="850"/>
      <c r="AN50" s="850"/>
      <c r="AO50" s="850"/>
      <c r="AP50" s="850"/>
      <c r="AQ50" s="850"/>
      <c r="AR50" s="850"/>
      <c r="AS50" s="850"/>
      <c r="AT50" s="850"/>
      <c r="AU50" s="850"/>
      <c r="AV50" s="850"/>
      <c r="AW50" s="850"/>
      <c r="AX50" s="850"/>
      <c r="AY50" s="850"/>
      <c r="AZ50" s="852"/>
      <c r="BA50" s="852"/>
      <c r="BB50" s="852"/>
      <c r="BC50" s="852"/>
      <c r="BD50" s="852"/>
      <c r="BE50" s="846"/>
      <c r="BF50" s="846"/>
      <c r="BG50" s="846"/>
      <c r="BH50" s="846"/>
      <c r="BI50" s="847"/>
      <c r="BJ50" s="223"/>
      <c r="BK50" s="223"/>
      <c r="BL50" s="223"/>
      <c r="BM50" s="223"/>
      <c r="BN50" s="223"/>
      <c r="BO50" s="233"/>
      <c r="BP50" s="233"/>
      <c r="BQ50" s="230">
        <v>44</v>
      </c>
      <c r="BR50" s="231"/>
      <c r="BS50" s="784"/>
      <c r="BT50" s="785"/>
      <c r="BU50" s="785"/>
      <c r="BV50" s="785"/>
      <c r="BW50" s="785"/>
      <c r="BX50" s="785"/>
      <c r="BY50" s="785"/>
      <c r="BZ50" s="785"/>
      <c r="CA50" s="785"/>
      <c r="CB50" s="785"/>
      <c r="CC50" s="785"/>
      <c r="CD50" s="785"/>
      <c r="CE50" s="785"/>
      <c r="CF50" s="785"/>
      <c r="CG50" s="786"/>
      <c r="CH50" s="787"/>
      <c r="CI50" s="788"/>
      <c r="CJ50" s="788"/>
      <c r="CK50" s="788"/>
      <c r="CL50" s="789"/>
      <c r="CM50" s="787"/>
      <c r="CN50" s="788"/>
      <c r="CO50" s="788"/>
      <c r="CP50" s="788"/>
      <c r="CQ50" s="789"/>
      <c r="CR50" s="787"/>
      <c r="CS50" s="788"/>
      <c r="CT50" s="788"/>
      <c r="CU50" s="788"/>
      <c r="CV50" s="789"/>
      <c r="CW50" s="787"/>
      <c r="CX50" s="788"/>
      <c r="CY50" s="788"/>
      <c r="CZ50" s="788"/>
      <c r="DA50" s="789"/>
      <c r="DB50" s="787"/>
      <c r="DC50" s="788"/>
      <c r="DD50" s="788"/>
      <c r="DE50" s="788"/>
      <c r="DF50" s="789"/>
      <c r="DG50" s="787"/>
      <c r="DH50" s="788"/>
      <c r="DI50" s="788"/>
      <c r="DJ50" s="788"/>
      <c r="DK50" s="789"/>
      <c r="DL50" s="787"/>
      <c r="DM50" s="788"/>
      <c r="DN50" s="788"/>
      <c r="DO50" s="788"/>
      <c r="DP50" s="789"/>
      <c r="DQ50" s="787"/>
      <c r="DR50" s="788"/>
      <c r="DS50" s="788"/>
      <c r="DT50" s="788"/>
      <c r="DU50" s="789"/>
      <c r="DV50" s="784"/>
      <c r="DW50" s="785"/>
      <c r="DX50" s="785"/>
      <c r="DY50" s="785"/>
      <c r="DZ50" s="802"/>
      <c r="EA50" s="221"/>
    </row>
    <row r="51" spans="1:131" ht="26.25" customHeight="1" x14ac:dyDescent="0.2">
      <c r="A51" s="230">
        <v>24</v>
      </c>
      <c r="B51" s="793"/>
      <c r="C51" s="794"/>
      <c r="D51" s="794"/>
      <c r="E51" s="794"/>
      <c r="F51" s="794"/>
      <c r="G51" s="794"/>
      <c r="H51" s="794"/>
      <c r="I51" s="794"/>
      <c r="J51" s="794"/>
      <c r="K51" s="794"/>
      <c r="L51" s="794"/>
      <c r="M51" s="794"/>
      <c r="N51" s="794"/>
      <c r="O51" s="794"/>
      <c r="P51" s="795"/>
      <c r="Q51" s="849"/>
      <c r="R51" s="850"/>
      <c r="S51" s="850"/>
      <c r="T51" s="850"/>
      <c r="U51" s="850"/>
      <c r="V51" s="850"/>
      <c r="W51" s="850"/>
      <c r="X51" s="850"/>
      <c r="Y51" s="850"/>
      <c r="Z51" s="850"/>
      <c r="AA51" s="850"/>
      <c r="AB51" s="850"/>
      <c r="AC51" s="850"/>
      <c r="AD51" s="850"/>
      <c r="AE51" s="851"/>
      <c r="AF51" s="799"/>
      <c r="AG51" s="800"/>
      <c r="AH51" s="800"/>
      <c r="AI51" s="800"/>
      <c r="AJ51" s="801"/>
      <c r="AK51" s="853"/>
      <c r="AL51" s="850"/>
      <c r="AM51" s="850"/>
      <c r="AN51" s="850"/>
      <c r="AO51" s="850"/>
      <c r="AP51" s="850"/>
      <c r="AQ51" s="850"/>
      <c r="AR51" s="850"/>
      <c r="AS51" s="850"/>
      <c r="AT51" s="850"/>
      <c r="AU51" s="850"/>
      <c r="AV51" s="850"/>
      <c r="AW51" s="850"/>
      <c r="AX51" s="850"/>
      <c r="AY51" s="850"/>
      <c r="AZ51" s="852"/>
      <c r="BA51" s="852"/>
      <c r="BB51" s="852"/>
      <c r="BC51" s="852"/>
      <c r="BD51" s="852"/>
      <c r="BE51" s="846"/>
      <c r="BF51" s="846"/>
      <c r="BG51" s="846"/>
      <c r="BH51" s="846"/>
      <c r="BI51" s="847"/>
      <c r="BJ51" s="223"/>
      <c r="BK51" s="223"/>
      <c r="BL51" s="223"/>
      <c r="BM51" s="223"/>
      <c r="BN51" s="223"/>
      <c r="BO51" s="233"/>
      <c r="BP51" s="233"/>
      <c r="BQ51" s="230">
        <v>45</v>
      </c>
      <c r="BR51" s="231"/>
      <c r="BS51" s="784"/>
      <c r="BT51" s="785"/>
      <c r="BU51" s="785"/>
      <c r="BV51" s="785"/>
      <c r="BW51" s="785"/>
      <c r="BX51" s="785"/>
      <c r="BY51" s="785"/>
      <c r="BZ51" s="785"/>
      <c r="CA51" s="785"/>
      <c r="CB51" s="785"/>
      <c r="CC51" s="785"/>
      <c r="CD51" s="785"/>
      <c r="CE51" s="785"/>
      <c r="CF51" s="785"/>
      <c r="CG51" s="786"/>
      <c r="CH51" s="787"/>
      <c r="CI51" s="788"/>
      <c r="CJ51" s="788"/>
      <c r="CK51" s="788"/>
      <c r="CL51" s="789"/>
      <c r="CM51" s="787"/>
      <c r="CN51" s="788"/>
      <c r="CO51" s="788"/>
      <c r="CP51" s="788"/>
      <c r="CQ51" s="789"/>
      <c r="CR51" s="787"/>
      <c r="CS51" s="788"/>
      <c r="CT51" s="788"/>
      <c r="CU51" s="788"/>
      <c r="CV51" s="789"/>
      <c r="CW51" s="787"/>
      <c r="CX51" s="788"/>
      <c r="CY51" s="788"/>
      <c r="CZ51" s="788"/>
      <c r="DA51" s="789"/>
      <c r="DB51" s="787"/>
      <c r="DC51" s="788"/>
      <c r="DD51" s="788"/>
      <c r="DE51" s="788"/>
      <c r="DF51" s="789"/>
      <c r="DG51" s="787"/>
      <c r="DH51" s="788"/>
      <c r="DI51" s="788"/>
      <c r="DJ51" s="788"/>
      <c r="DK51" s="789"/>
      <c r="DL51" s="787"/>
      <c r="DM51" s="788"/>
      <c r="DN51" s="788"/>
      <c r="DO51" s="788"/>
      <c r="DP51" s="789"/>
      <c r="DQ51" s="787"/>
      <c r="DR51" s="788"/>
      <c r="DS51" s="788"/>
      <c r="DT51" s="788"/>
      <c r="DU51" s="789"/>
      <c r="DV51" s="784"/>
      <c r="DW51" s="785"/>
      <c r="DX51" s="785"/>
      <c r="DY51" s="785"/>
      <c r="DZ51" s="802"/>
      <c r="EA51" s="221"/>
    </row>
    <row r="52" spans="1:131" ht="26.25" customHeight="1" x14ac:dyDescent="0.2">
      <c r="A52" s="230">
        <v>25</v>
      </c>
      <c r="B52" s="793"/>
      <c r="C52" s="794"/>
      <c r="D52" s="794"/>
      <c r="E52" s="794"/>
      <c r="F52" s="794"/>
      <c r="G52" s="794"/>
      <c r="H52" s="794"/>
      <c r="I52" s="794"/>
      <c r="J52" s="794"/>
      <c r="K52" s="794"/>
      <c r="L52" s="794"/>
      <c r="M52" s="794"/>
      <c r="N52" s="794"/>
      <c r="O52" s="794"/>
      <c r="P52" s="795"/>
      <c r="Q52" s="849"/>
      <c r="R52" s="850"/>
      <c r="S52" s="850"/>
      <c r="T52" s="850"/>
      <c r="U52" s="850"/>
      <c r="V52" s="850"/>
      <c r="W52" s="850"/>
      <c r="X52" s="850"/>
      <c r="Y52" s="850"/>
      <c r="Z52" s="850"/>
      <c r="AA52" s="850"/>
      <c r="AB52" s="850"/>
      <c r="AC52" s="850"/>
      <c r="AD52" s="850"/>
      <c r="AE52" s="851"/>
      <c r="AF52" s="799"/>
      <c r="AG52" s="800"/>
      <c r="AH52" s="800"/>
      <c r="AI52" s="800"/>
      <c r="AJ52" s="801"/>
      <c r="AK52" s="853"/>
      <c r="AL52" s="850"/>
      <c r="AM52" s="850"/>
      <c r="AN52" s="850"/>
      <c r="AO52" s="850"/>
      <c r="AP52" s="850"/>
      <c r="AQ52" s="850"/>
      <c r="AR52" s="850"/>
      <c r="AS52" s="850"/>
      <c r="AT52" s="850"/>
      <c r="AU52" s="850"/>
      <c r="AV52" s="850"/>
      <c r="AW52" s="850"/>
      <c r="AX52" s="850"/>
      <c r="AY52" s="850"/>
      <c r="AZ52" s="852"/>
      <c r="BA52" s="852"/>
      <c r="BB52" s="852"/>
      <c r="BC52" s="852"/>
      <c r="BD52" s="852"/>
      <c r="BE52" s="846"/>
      <c r="BF52" s="846"/>
      <c r="BG52" s="846"/>
      <c r="BH52" s="846"/>
      <c r="BI52" s="847"/>
      <c r="BJ52" s="223"/>
      <c r="BK52" s="223"/>
      <c r="BL52" s="223"/>
      <c r="BM52" s="223"/>
      <c r="BN52" s="223"/>
      <c r="BO52" s="233"/>
      <c r="BP52" s="233"/>
      <c r="BQ52" s="230">
        <v>46</v>
      </c>
      <c r="BR52" s="231"/>
      <c r="BS52" s="784"/>
      <c r="BT52" s="785"/>
      <c r="BU52" s="785"/>
      <c r="BV52" s="785"/>
      <c r="BW52" s="785"/>
      <c r="BX52" s="785"/>
      <c r="BY52" s="785"/>
      <c r="BZ52" s="785"/>
      <c r="CA52" s="785"/>
      <c r="CB52" s="785"/>
      <c r="CC52" s="785"/>
      <c r="CD52" s="785"/>
      <c r="CE52" s="785"/>
      <c r="CF52" s="785"/>
      <c r="CG52" s="786"/>
      <c r="CH52" s="787"/>
      <c r="CI52" s="788"/>
      <c r="CJ52" s="788"/>
      <c r="CK52" s="788"/>
      <c r="CL52" s="789"/>
      <c r="CM52" s="787"/>
      <c r="CN52" s="788"/>
      <c r="CO52" s="788"/>
      <c r="CP52" s="788"/>
      <c r="CQ52" s="789"/>
      <c r="CR52" s="787"/>
      <c r="CS52" s="788"/>
      <c r="CT52" s="788"/>
      <c r="CU52" s="788"/>
      <c r="CV52" s="789"/>
      <c r="CW52" s="787"/>
      <c r="CX52" s="788"/>
      <c r="CY52" s="788"/>
      <c r="CZ52" s="788"/>
      <c r="DA52" s="789"/>
      <c r="DB52" s="787"/>
      <c r="DC52" s="788"/>
      <c r="DD52" s="788"/>
      <c r="DE52" s="788"/>
      <c r="DF52" s="789"/>
      <c r="DG52" s="787"/>
      <c r="DH52" s="788"/>
      <c r="DI52" s="788"/>
      <c r="DJ52" s="788"/>
      <c r="DK52" s="789"/>
      <c r="DL52" s="787"/>
      <c r="DM52" s="788"/>
      <c r="DN52" s="788"/>
      <c r="DO52" s="788"/>
      <c r="DP52" s="789"/>
      <c r="DQ52" s="787"/>
      <c r="DR52" s="788"/>
      <c r="DS52" s="788"/>
      <c r="DT52" s="788"/>
      <c r="DU52" s="789"/>
      <c r="DV52" s="784"/>
      <c r="DW52" s="785"/>
      <c r="DX52" s="785"/>
      <c r="DY52" s="785"/>
      <c r="DZ52" s="802"/>
      <c r="EA52" s="221"/>
    </row>
    <row r="53" spans="1:131" ht="26.25" customHeight="1" x14ac:dyDescent="0.2">
      <c r="A53" s="230">
        <v>26</v>
      </c>
      <c r="B53" s="793"/>
      <c r="C53" s="794"/>
      <c r="D53" s="794"/>
      <c r="E53" s="794"/>
      <c r="F53" s="794"/>
      <c r="G53" s="794"/>
      <c r="H53" s="794"/>
      <c r="I53" s="794"/>
      <c r="J53" s="794"/>
      <c r="K53" s="794"/>
      <c r="L53" s="794"/>
      <c r="M53" s="794"/>
      <c r="N53" s="794"/>
      <c r="O53" s="794"/>
      <c r="P53" s="795"/>
      <c r="Q53" s="849"/>
      <c r="R53" s="850"/>
      <c r="S53" s="850"/>
      <c r="T53" s="850"/>
      <c r="U53" s="850"/>
      <c r="V53" s="850"/>
      <c r="W53" s="850"/>
      <c r="X53" s="850"/>
      <c r="Y53" s="850"/>
      <c r="Z53" s="850"/>
      <c r="AA53" s="850"/>
      <c r="AB53" s="850"/>
      <c r="AC53" s="850"/>
      <c r="AD53" s="850"/>
      <c r="AE53" s="851"/>
      <c r="AF53" s="799"/>
      <c r="AG53" s="800"/>
      <c r="AH53" s="800"/>
      <c r="AI53" s="800"/>
      <c r="AJ53" s="801"/>
      <c r="AK53" s="853"/>
      <c r="AL53" s="850"/>
      <c r="AM53" s="850"/>
      <c r="AN53" s="850"/>
      <c r="AO53" s="850"/>
      <c r="AP53" s="850"/>
      <c r="AQ53" s="850"/>
      <c r="AR53" s="850"/>
      <c r="AS53" s="850"/>
      <c r="AT53" s="850"/>
      <c r="AU53" s="850"/>
      <c r="AV53" s="850"/>
      <c r="AW53" s="850"/>
      <c r="AX53" s="850"/>
      <c r="AY53" s="850"/>
      <c r="AZ53" s="852"/>
      <c r="BA53" s="852"/>
      <c r="BB53" s="852"/>
      <c r="BC53" s="852"/>
      <c r="BD53" s="852"/>
      <c r="BE53" s="846"/>
      <c r="BF53" s="846"/>
      <c r="BG53" s="846"/>
      <c r="BH53" s="846"/>
      <c r="BI53" s="847"/>
      <c r="BJ53" s="223"/>
      <c r="BK53" s="223"/>
      <c r="BL53" s="223"/>
      <c r="BM53" s="223"/>
      <c r="BN53" s="223"/>
      <c r="BO53" s="233"/>
      <c r="BP53" s="233"/>
      <c r="BQ53" s="230">
        <v>47</v>
      </c>
      <c r="BR53" s="231"/>
      <c r="BS53" s="784"/>
      <c r="BT53" s="785"/>
      <c r="BU53" s="785"/>
      <c r="BV53" s="785"/>
      <c r="BW53" s="785"/>
      <c r="BX53" s="785"/>
      <c r="BY53" s="785"/>
      <c r="BZ53" s="785"/>
      <c r="CA53" s="785"/>
      <c r="CB53" s="785"/>
      <c r="CC53" s="785"/>
      <c r="CD53" s="785"/>
      <c r="CE53" s="785"/>
      <c r="CF53" s="785"/>
      <c r="CG53" s="786"/>
      <c r="CH53" s="787"/>
      <c r="CI53" s="788"/>
      <c r="CJ53" s="788"/>
      <c r="CK53" s="788"/>
      <c r="CL53" s="789"/>
      <c r="CM53" s="787"/>
      <c r="CN53" s="788"/>
      <c r="CO53" s="788"/>
      <c r="CP53" s="788"/>
      <c r="CQ53" s="789"/>
      <c r="CR53" s="787"/>
      <c r="CS53" s="788"/>
      <c r="CT53" s="788"/>
      <c r="CU53" s="788"/>
      <c r="CV53" s="789"/>
      <c r="CW53" s="787"/>
      <c r="CX53" s="788"/>
      <c r="CY53" s="788"/>
      <c r="CZ53" s="788"/>
      <c r="DA53" s="789"/>
      <c r="DB53" s="787"/>
      <c r="DC53" s="788"/>
      <c r="DD53" s="788"/>
      <c r="DE53" s="788"/>
      <c r="DF53" s="789"/>
      <c r="DG53" s="787"/>
      <c r="DH53" s="788"/>
      <c r="DI53" s="788"/>
      <c r="DJ53" s="788"/>
      <c r="DK53" s="789"/>
      <c r="DL53" s="787"/>
      <c r="DM53" s="788"/>
      <c r="DN53" s="788"/>
      <c r="DO53" s="788"/>
      <c r="DP53" s="789"/>
      <c r="DQ53" s="787"/>
      <c r="DR53" s="788"/>
      <c r="DS53" s="788"/>
      <c r="DT53" s="788"/>
      <c r="DU53" s="789"/>
      <c r="DV53" s="784"/>
      <c r="DW53" s="785"/>
      <c r="DX53" s="785"/>
      <c r="DY53" s="785"/>
      <c r="DZ53" s="802"/>
      <c r="EA53" s="221"/>
    </row>
    <row r="54" spans="1:131" ht="26.25" customHeight="1" x14ac:dyDescent="0.2">
      <c r="A54" s="230">
        <v>27</v>
      </c>
      <c r="B54" s="793"/>
      <c r="C54" s="794"/>
      <c r="D54" s="794"/>
      <c r="E54" s="794"/>
      <c r="F54" s="794"/>
      <c r="G54" s="794"/>
      <c r="H54" s="794"/>
      <c r="I54" s="794"/>
      <c r="J54" s="794"/>
      <c r="K54" s="794"/>
      <c r="L54" s="794"/>
      <c r="M54" s="794"/>
      <c r="N54" s="794"/>
      <c r="O54" s="794"/>
      <c r="P54" s="795"/>
      <c r="Q54" s="849"/>
      <c r="R54" s="850"/>
      <c r="S54" s="850"/>
      <c r="T54" s="850"/>
      <c r="U54" s="850"/>
      <c r="V54" s="850"/>
      <c r="W54" s="850"/>
      <c r="X54" s="850"/>
      <c r="Y54" s="850"/>
      <c r="Z54" s="850"/>
      <c r="AA54" s="850"/>
      <c r="AB54" s="850"/>
      <c r="AC54" s="850"/>
      <c r="AD54" s="850"/>
      <c r="AE54" s="851"/>
      <c r="AF54" s="799"/>
      <c r="AG54" s="800"/>
      <c r="AH54" s="800"/>
      <c r="AI54" s="800"/>
      <c r="AJ54" s="801"/>
      <c r="AK54" s="853"/>
      <c r="AL54" s="850"/>
      <c r="AM54" s="850"/>
      <c r="AN54" s="850"/>
      <c r="AO54" s="850"/>
      <c r="AP54" s="850"/>
      <c r="AQ54" s="850"/>
      <c r="AR54" s="850"/>
      <c r="AS54" s="850"/>
      <c r="AT54" s="850"/>
      <c r="AU54" s="850"/>
      <c r="AV54" s="850"/>
      <c r="AW54" s="850"/>
      <c r="AX54" s="850"/>
      <c r="AY54" s="850"/>
      <c r="AZ54" s="852"/>
      <c r="BA54" s="852"/>
      <c r="BB54" s="852"/>
      <c r="BC54" s="852"/>
      <c r="BD54" s="852"/>
      <c r="BE54" s="846"/>
      <c r="BF54" s="846"/>
      <c r="BG54" s="846"/>
      <c r="BH54" s="846"/>
      <c r="BI54" s="847"/>
      <c r="BJ54" s="223"/>
      <c r="BK54" s="223"/>
      <c r="BL54" s="223"/>
      <c r="BM54" s="223"/>
      <c r="BN54" s="223"/>
      <c r="BO54" s="233"/>
      <c r="BP54" s="233"/>
      <c r="BQ54" s="230">
        <v>48</v>
      </c>
      <c r="BR54" s="231"/>
      <c r="BS54" s="784"/>
      <c r="BT54" s="785"/>
      <c r="BU54" s="785"/>
      <c r="BV54" s="785"/>
      <c r="BW54" s="785"/>
      <c r="BX54" s="785"/>
      <c r="BY54" s="785"/>
      <c r="BZ54" s="785"/>
      <c r="CA54" s="785"/>
      <c r="CB54" s="785"/>
      <c r="CC54" s="785"/>
      <c r="CD54" s="785"/>
      <c r="CE54" s="785"/>
      <c r="CF54" s="785"/>
      <c r="CG54" s="786"/>
      <c r="CH54" s="787"/>
      <c r="CI54" s="788"/>
      <c r="CJ54" s="788"/>
      <c r="CK54" s="788"/>
      <c r="CL54" s="789"/>
      <c r="CM54" s="787"/>
      <c r="CN54" s="788"/>
      <c r="CO54" s="788"/>
      <c r="CP54" s="788"/>
      <c r="CQ54" s="789"/>
      <c r="CR54" s="787"/>
      <c r="CS54" s="788"/>
      <c r="CT54" s="788"/>
      <c r="CU54" s="788"/>
      <c r="CV54" s="789"/>
      <c r="CW54" s="787"/>
      <c r="CX54" s="788"/>
      <c r="CY54" s="788"/>
      <c r="CZ54" s="788"/>
      <c r="DA54" s="789"/>
      <c r="DB54" s="787"/>
      <c r="DC54" s="788"/>
      <c r="DD54" s="788"/>
      <c r="DE54" s="788"/>
      <c r="DF54" s="789"/>
      <c r="DG54" s="787"/>
      <c r="DH54" s="788"/>
      <c r="DI54" s="788"/>
      <c r="DJ54" s="788"/>
      <c r="DK54" s="789"/>
      <c r="DL54" s="787"/>
      <c r="DM54" s="788"/>
      <c r="DN54" s="788"/>
      <c r="DO54" s="788"/>
      <c r="DP54" s="789"/>
      <c r="DQ54" s="787"/>
      <c r="DR54" s="788"/>
      <c r="DS54" s="788"/>
      <c r="DT54" s="788"/>
      <c r="DU54" s="789"/>
      <c r="DV54" s="784"/>
      <c r="DW54" s="785"/>
      <c r="DX54" s="785"/>
      <c r="DY54" s="785"/>
      <c r="DZ54" s="802"/>
      <c r="EA54" s="221"/>
    </row>
    <row r="55" spans="1:131" ht="26.25" customHeight="1" x14ac:dyDescent="0.2">
      <c r="A55" s="230">
        <v>28</v>
      </c>
      <c r="B55" s="793"/>
      <c r="C55" s="794"/>
      <c r="D55" s="794"/>
      <c r="E55" s="794"/>
      <c r="F55" s="794"/>
      <c r="G55" s="794"/>
      <c r="H55" s="794"/>
      <c r="I55" s="794"/>
      <c r="J55" s="794"/>
      <c r="K55" s="794"/>
      <c r="L55" s="794"/>
      <c r="M55" s="794"/>
      <c r="N55" s="794"/>
      <c r="O55" s="794"/>
      <c r="P55" s="795"/>
      <c r="Q55" s="849"/>
      <c r="R55" s="850"/>
      <c r="S55" s="850"/>
      <c r="T55" s="850"/>
      <c r="U55" s="850"/>
      <c r="V55" s="850"/>
      <c r="W55" s="850"/>
      <c r="X55" s="850"/>
      <c r="Y55" s="850"/>
      <c r="Z55" s="850"/>
      <c r="AA55" s="850"/>
      <c r="AB55" s="850"/>
      <c r="AC55" s="850"/>
      <c r="AD55" s="850"/>
      <c r="AE55" s="851"/>
      <c r="AF55" s="799"/>
      <c r="AG55" s="800"/>
      <c r="AH55" s="800"/>
      <c r="AI55" s="800"/>
      <c r="AJ55" s="801"/>
      <c r="AK55" s="853"/>
      <c r="AL55" s="850"/>
      <c r="AM55" s="850"/>
      <c r="AN55" s="850"/>
      <c r="AO55" s="850"/>
      <c r="AP55" s="850"/>
      <c r="AQ55" s="850"/>
      <c r="AR55" s="850"/>
      <c r="AS55" s="850"/>
      <c r="AT55" s="850"/>
      <c r="AU55" s="850"/>
      <c r="AV55" s="850"/>
      <c r="AW55" s="850"/>
      <c r="AX55" s="850"/>
      <c r="AY55" s="850"/>
      <c r="AZ55" s="852"/>
      <c r="BA55" s="852"/>
      <c r="BB55" s="852"/>
      <c r="BC55" s="852"/>
      <c r="BD55" s="852"/>
      <c r="BE55" s="846"/>
      <c r="BF55" s="846"/>
      <c r="BG55" s="846"/>
      <c r="BH55" s="846"/>
      <c r="BI55" s="847"/>
      <c r="BJ55" s="223"/>
      <c r="BK55" s="223"/>
      <c r="BL55" s="223"/>
      <c r="BM55" s="223"/>
      <c r="BN55" s="223"/>
      <c r="BO55" s="233"/>
      <c r="BP55" s="233"/>
      <c r="BQ55" s="230">
        <v>49</v>
      </c>
      <c r="BR55" s="231"/>
      <c r="BS55" s="784"/>
      <c r="BT55" s="785"/>
      <c r="BU55" s="785"/>
      <c r="BV55" s="785"/>
      <c r="BW55" s="785"/>
      <c r="BX55" s="785"/>
      <c r="BY55" s="785"/>
      <c r="BZ55" s="785"/>
      <c r="CA55" s="785"/>
      <c r="CB55" s="785"/>
      <c r="CC55" s="785"/>
      <c r="CD55" s="785"/>
      <c r="CE55" s="785"/>
      <c r="CF55" s="785"/>
      <c r="CG55" s="786"/>
      <c r="CH55" s="787"/>
      <c r="CI55" s="788"/>
      <c r="CJ55" s="788"/>
      <c r="CK55" s="788"/>
      <c r="CL55" s="789"/>
      <c r="CM55" s="787"/>
      <c r="CN55" s="788"/>
      <c r="CO55" s="788"/>
      <c r="CP55" s="788"/>
      <c r="CQ55" s="789"/>
      <c r="CR55" s="787"/>
      <c r="CS55" s="788"/>
      <c r="CT55" s="788"/>
      <c r="CU55" s="788"/>
      <c r="CV55" s="789"/>
      <c r="CW55" s="787"/>
      <c r="CX55" s="788"/>
      <c r="CY55" s="788"/>
      <c r="CZ55" s="788"/>
      <c r="DA55" s="789"/>
      <c r="DB55" s="787"/>
      <c r="DC55" s="788"/>
      <c r="DD55" s="788"/>
      <c r="DE55" s="788"/>
      <c r="DF55" s="789"/>
      <c r="DG55" s="787"/>
      <c r="DH55" s="788"/>
      <c r="DI55" s="788"/>
      <c r="DJ55" s="788"/>
      <c r="DK55" s="789"/>
      <c r="DL55" s="787"/>
      <c r="DM55" s="788"/>
      <c r="DN55" s="788"/>
      <c r="DO55" s="788"/>
      <c r="DP55" s="789"/>
      <c r="DQ55" s="787"/>
      <c r="DR55" s="788"/>
      <c r="DS55" s="788"/>
      <c r="DT55" s="788"/>
      <c r="DU55" s="789"/>
      <c r="DV55" s="784"/>
      <c r="DW55" s="785"/>
      <c r="DX55" s="785"/>
      <c r="DY55" s="785"/>
      <c r="DZ55" s="802"/>
      <c r="EA55" s="221"/>
    </row>
    <row r="56" spans="1:131" ht="26.25" customHeight="1" x14ac:dyDescent="0.2">
      <c r="A56" s="230">
        <v>29</v>
      </c>
      <c r="B56" s="793"/>
      <c r="C56" s="794"/>
      <c r="D56" s="794"/>
      <c r="E56" s="794"/>
      <c r="F56" s="794"/>
      <c r="G56" s="794"/>
      <c r="H56" s="794"/>
      <c r="I56" s="794"/>
      <c r="J56" s="794"/>
      <c r="K56" s="794"/>
      <c r="L56" s="794"/>
      <c r="M56" s="794"/>
      <c r="N56" s="794"/>
      <c r="O56" s="794"/>
      <c r="P56" s="795"/>
      <c r="Q56" s="849"/>
      <c r="R56" s="850"/>
      <c r="S56" s="850"/>
      <c r="T56" s="850"/>
      <c r="U56" s="850"/>
      <c r="V56" s="850"/>
      <c r="W56" s="850"/>
      <c r="X56" s="850"/>
      <c r="Y56" s="850"/>
      <c r="Z56" s="850"/>
      <c r="AA56" s="850"/>
      <c r="AB56" s="850"/>
      <c r="AC56" s="850"/>
      <c r="AD56" s="850"/>
      <c r="AE56" s="851"/>
      <c r="AF56" s="799"/>
      <c r="AG56" s="800"/>
      <c r="AH56" s="800"/>
      <c r="AI56" s="800"/>
      <c r="AJ56" s="801"/>
      <c r="AK56" s="853"/>
      <c r="AL56" s="850"/>
      <c r="AM56" s="850"/>
      <c r="AN56" s="850"/>
      <c r="AO56" s="850"/>
      <c r="AP56" s="850"/>
      <c r="AQ56" s="850"/>
      <c r="AR56" s="850"/>
      <c r="AS56" s="850"/>
      <c r="AT56" s="850"/>
      <c r="AU56" s="850"/>
      <c r="AV56" s="850"/>
      <c r="AW56" s="850"/>
      <c r="AX56" s="850"/>
      <c r="AY56" s="850"/>
      <c r="AZ56" s="852"/>
      <c r="BA56" s="852"/>
      <c r="BB56" s="852"/>
      <c r="BC56" s="852"/>
      <c r="BD56" s="852"/>
      <c r="BE56" s="846"/>
      <c r="BF56" s="846"/>
      <c r="BG56" s="846"/>
      <c r="BH56" s="846"/>
      <c r="BI56" s="847"/>
      <c r="BJ56" s="223"/>
      <c r="BK56" s="223"/>
      <c r="BL56" s="223"/>
      <c r="BM56" s="223"/>
      <c r="BN56" s="223"/>
      <c r="BO56" s="233"/>
      <c r="BP56" s="233"/>
      <c r="BQ56" s="230">
        <v>50</v>
      </c>
      <c r="BR56" s="231"/>
      <c r="BS56" s="784"/>
      <c r="BT56" s="785"/>
      <c r="BU56" s="785"/>
      <c r="BV56" s="785"/>
      <c r="BW56" s="785"/>
      <c r="BX56" s="785"/>
      <c r="BY56" s="785"/>
      <c r="BZ56" s="785"/>
      <c r="CA56" s="785"/>
      <c r="CB56" s="785"/>
      <c r="CC56" s="785"/>
      <c r="CD56" s="785"/>
      <c r="CE56" s="785"/>
      <c r="CF56" s="785"/>
      <c r="CG56" s="786"/>
      <c r="CH56" s="787"/>
      <c r="CI56" s="788"/>
      <c r="CJ56" s="788"/>
      <c r="CK56" s="788"/>
      <c r="CL56" s="789"/>
      <c r="CM56" s="787"/>
      <c r="CN56" s="788"/>
      <c r="CO56" s="788"/>
      <c r="CP56" s="788"/>
      <c r="CQ56" s="789"/>
      <c r="CR56" s="787"/>
      <c r="CS56" s="788"/>
      <c r="CT56" s="788"/>
      <c r="CU56" s="788"/>
      <c r="CV56" s="789"/>
      <c r="CW56" s="787"/>
      <c r="CX56" s="788"/>
      <c r="CY56" s="788"/>
      <c r="CZ56" s="788"/>
      <c r="DA56" s="789"/>
      <c r="DB56" s="787"/>
      <c r="DC56" s="788"/>
      <c r="DD56" s="788"/>
      <c r="DE56" s="788"/>
      <c r="DF56" s="789"/>
      <c r="DG56" s="787"/>
      <c r="DH56" s="788"/>
      <c r="DI56" s="788"/>
      <c r="DJ56" s="788"/>
      <c r="DK56" s="789"/>
      <c r="DL56" s="787"/>
      <c r="DM56" s="788"/>
      <c r="DN56" s="788"/>
      <c r="DO56" s="788"/>
      <c r="DP56" s="789"/>
      <c r="DQ56" s="787"/>
      <c r="DR56" s="788"/>
      <c r="DS56" s="788"/>
      <c r="DT56" s="788"/>
      <c r="DU56" s="789"/>
      <c r="DV56" s="784"/>
      <c r="DW56" s="785"/>
      <c r="DX56" s="785"/>
      <c r="DY56" s="785"/>
      <c r="DZ56" s="802"/>
      <c r="EA56" s="221"/>
    </row>
    <row r="57" spans="1:131" ht="26.25" customHeight="1" x14ac:dyDescent="0.2">
      <c r="A57" s="230">
        <v>30</v>
      </c>
      <c r="B57" s="793"/>
      <c r="C57" s="794"/>
      <c r="D57" s="794"/>
      <c r="E57" s="794"/>
      <c r="F57" s="794"/>
      <c r="G57" s="794"/>
      <c r="H57" s="794"/>
      <c r="I57" s="794"/>
      <c r="J57" s="794"/>
      <c r="K57" s="794"/>
      <c r="L57" s="794"/>
      <c r="M57" s="794"/>
      <c r="N57" s="794"/>
      <c r="O57" s="794"/>
      <c r="P57" s="795"/>
      <c r="Q57" s="849"/>
      <c r="R57" s="850"/>
      <c r="S57" s="850"/>
      <c r="T57" s="850"/>
      <c r="U57" s="850"/>
      <c r="V57" s="850"/>
      <c r="W57" s="850"/>
      <c r="X57" s="850"/>
      <c r="Y57" s="850"/>
      <c r="Z57" s="850"/>
      <c r="AA57" s="850"/>
      <c r="AB57" s="850"/>
      <c r="AC57" s="850"/>
      <c r="AD57" s="850"/>
      <c r="AE57" s="851"/>
      <c r="AF57" s="799"/>
      <c r="AG57" s="800"/>
      <c r="AH57" s="800"/>
      <c r="AI57" s="800"/>
      <c r="AJ57" s="801"/>
      <c r="AK57" s="853"/>
      <c r="AL57" s="850"/>
      <c r="AM57" s="850"/>
      <c r="AN57" s="850"/>
      <c r="AO57" s="850"/>
      <c r="AP57" s="850"/>
      <c r="AQ57" s="850"/>
      <c r="AR57" s="850"/>
      <c r="AS57" s="850"/>
      <c r="AT57" s="850"/>
      <c r="AU57" s="850"/>
      <c r="AV57" s="850"/>
      <c r="AW57" s="850"/>
      <c r="AX57" s="850"/>
      <c r="AY57" s="850"/>
      <c r="AZ57" s="852"/>
      <c r="BA57" s="852"/>
      <c r="BB57" s="852"/>
      <c r="BC57" s="852"/>
      <c r="BD57" s="852"/>
      <c r="BE57" s="846"/>
      <c r="BF57" s="846"/>
      <c r="BG57" s="846"/>
      <c r="BH57" s="846"/>
      <c r="BI57" s="847"/>
      <c r="BJ57" s="223"/>
      <c r="BK57" s="223"/>
      <c r="BL57" s="223"/>
      <c r="BM57" s="223"/>
      <c r="BN57" s="223"/>
      <c r="BO57" s="233"/>
      <c r="BP57" s="233"/>
      <c r="BQ57" s="230">
        <v>51</v>
      </c>
      <c r="BR57" s="231"/>
      <c r="BS57" s="784"/>
      <c r="BT57" s="785"/>
      <c r="BU57" s="785"/>
      <c r="BV57" s="785"/>
      <c r="BW57" s="785"/>
      <c r="BX57" s="785"/>
      <c r="BY57" s="785"/>
      <c r="BZ57" s="785"/>
      <c r="CA57" s="785"/>
      <c r="CB57" s="785"/>
      <c r="CC57" s="785"/>
      <c r="CD57" s="785"/>
      <c r="CE57" s="785"/>
      <c r="CF57" s="785"/>
      <c r="CG57" s="786"/>
      <c r="CH57" s="787"/>
      <c r="CI57" s="788"/>
      <c r="CJ57" s="788"/>
      <c r="CK57" s="788"/>
      <c r="CL57" s="789"/>
      <c r="CM57" s="787"/>
      <c r="CN57" s="788"/>
      <c r="CO57" s="788"/>
      <c r="CP57" s="788"/>
      <c r="CQ57" s="789"/>
      <c r="CR57" s="787"/>
      <c r="CS57" s="788"/>
      <c r="CT57" s="788"/>
      <c r="CU57" s="788"/>
      <c r="CV57" s="789"/>
      <c r="CW57" s="787"/>
      <c r="CX57" s="788"/>
      <c r="CY57" s="788"/>
      <c r="CZ57" s="788"/>
      <c r="DA57" s="789"/>
      <c r="DB57" s="787"/>
      <c r="DC57" s="788"/>
      <c r="DD57" s="788"/>
      <c r="DE57" s="788"/>
      <c r="DF57" s="789"/>
      <c r="DG57" s="787"/>
      <c r="DH57" s="788"/>
      <c r="DI57" s="788"/>
      <c r="DJ57" s="788"/>
      <c r="DK57" s="789"/>
      <c r="DL57" s="787"/>
      <c r="DM57" s="788"/>
      <c r="DN57" s="788"/>
      <c r="DO57" s="788"/>
      <c r="DP57" s="789"/>
      <c r="DQ57" s="787"/>
      <c r="DR57" s="788"/>
      <c r="DS57" s="788"/>
      <c r="DT57" s="788"/>
      <c r="DU57" s="789"/>
      <c r="DV57" s="784"/>
      <c r="DW57" s="785"/>
      <c r="DX57" s="785"/>
      <c r="DY57" s="785"/>
      <c r="DZ57" s="802"/>
      <c r="EA57" s="221"/>
    </row>
    <row r="58" spans="1:131" ht="26.25" customHeight="1" x14ac:dyDescent="0.2">
      <c r="A58" s="230">
        <v>31</v>
      </c>
      <c r="B58" s="793"/>
      <c r="C58" s="794"/>
      <c r="D58" s="794"/>
      <c r="E58" s="794"/>
      <c r="F58" s="794"/>
      <c r="G58" s="794"/>
      <c r="H58" s="794"/>
      <c r="I58" s="794"/>
      <c r="J58" s="794"/>
      <c r="K58" s="794"/>
      <c r="L58" s="794"/>
      <c r="M58" s="794"/>
      <c r="N58" s="794"/>
      <c r="O58" s="794"/>
      <c r="P58" s="795"/>
      <c r="Q58" s="849"/>
      <c r="R58" s="850"/>
      <c r="S58" s="850"/>
      <c r="T58" s="850"/>
      <c r="U58" s="850"/>
      <c r="V58" s="850"/>
      <c r="W58" s="850"/>
      <c r="X58" s="850"/>
      <c r="Y58" s="850"/>
      <c r="Z58" s="850"/>
      <c r="AA58" s="850"/>
      <c r="AB58" s="850"/>
      <c r="AC58" s="850"/>
      <c r="AD58" s="850"/>
      <c r="AE58" s="851"/>
      <c r="AF58" s="799"/>
      <c r="AG58" s="800"/>
      <c r="AH58" s="800"/>
      <c r="AI58" s="800"/>
      <c r="AJ58" s="801"/>
      <c r="AK58" s="853"/>
      <c r="AL58" s="850"/>
      <c r="AM58" s="850"/>
      <c r="AN58" s="850"/>
      <c r="AO58" s="850"/>
      <c r="AP58" s="850"/>
      <c r="AQ58" s="850"/>
      <c r="AR58" s="850"/>
      <c r="AS58" s="850"/>
      <c r="AT58" s="850"/>
      <c r="AU58" s="850"/>
      <c r="AV58" s="850"/>
      <c r="AW58" s="850"/>
      <c r="AX58" s="850"/>
      <c r="AY58" s="850"/>
      <c r="AZ58" s="852"/>
      <c r="BA58" s="852"/>
      <c r="BB58" s="852"/>
      <c r="BC58" s="852"/>
      <c r="BD58" s="852"/>
      <c r="BE58" s="846"/>
      <c r="BF58" s="846"/>
      <c r="BG58" s="846"/>
      <c r="BH58" s="846"/>
      <c r="BI58" s="847"/>
      <c r="BJ58" s="223"/>
      <c r="BK58" s="223"/>
      <c r="BL58" s="223"/>
      <c r="BM58" s="223"/>
      <c r="BN58" s="223"/>
      <c r="BO58" s="233"/>
      <c r="BP58" s="233"/>
      <c r="BQ58" s="230">
        <v>52</v>
      </c>
      <c r="BR58" s="231"/>
      <c r="BS58" s="784"/>
      <c r="BT58" s="785"/>
      <c r="BU58" s="785"/>
      <c r="BV58" s="785"/>
      <c r="BW58" s="785"/>
      <c r="BX58" s="785"/>
      <c r="BY58" s="785"/>
      <c r="BZ58" s="785"/>
      <c r="CA58" s="785"/>
      <c r="CB58" s="785"/>
      <c r="CC58" s="785"/>
      <c r="CD58" s="785"/>
      <c r="CE58" s="785"/>
      <c r="CF58" s="785"/>
      <c r="CG58" s="786"/>
      <c r="CH58" s="787"/>
      <c r="CI58" s="788"/>
      <c r="CJ58" s="788"/>
      <c r="CK58" s="788"/>
      <c r="CL58" s="789"/>
      <c r="CM58" s="787"/>
      <c r="CN58" s="788"/>
      <c r="CO58" s="788"/>
      <c r="CP58" s="788"/>
      <c r="CQ58" s="789"/>
      <c r="CR58" s="787"/>
      <c r="CS58" s="788"/>
      <c r="CT58" s="788"/>
      <c r="CU58" s="788"/>
      <c r="CV58" s="789"/>
      <c r="CW58" s="787"/>
      <c r="CX58" s="788"/>
      <c r="CY58" s="788"/>
      <c r="CZ58" s="788"/>
      <c r="DA58" s="789"/>
      <c r="DB58" s="787"/>
      <c r="DC58" s="788"/>
      <c r="DD58" s="788"/>
      <c r="DE58" s="788"/>
      <c r="DF58" s="789"/>
      <c r="DG58" s="787"/>
      <c r="DH58" s="788"/>
      <c r="DI58" s="788"/>
      <c r="DJ58" s="788"/>
      <c r="DK58" s="789"/>
      <c r="DL58" s="787"/>
      <c r="DM58" s="788"/>
      <c r="DN58" s="788"/>
      <c r="DO58" s="788"/>
      <c r="DP58" s="789"/>
      <c r="DQ58" s="787"/>
      <c r="DR58" s="788"/>
      <c r="DS58" s="788"/>
      <c r="DT58" s="788"/>
      <c r="DU58" s="789"/>
      <c r="DV58" s="784"/>
      <c r="DW58" s="785"/>
      <c r="DX58" s="785"/>
      <c r="DY58" s="785"/>
      <c r="DZ58" s="802"/>
      <c r="EA58" s="221"/>
    </row>
    <row r="59" spans="1:131" ht="26.25" customHeight="1" x14ac:dyDescent="0.2">
      <c r="A59" s="230">
        <v>32</v>
      </c>
      <c r="B59" s="793"/>
      <c r="C59" s="794"/>
      <c r="D59" s="794"/>
      <c r="E59" s="794"/>
      <c r="F59" s="794"/>
      <c r="G59" s="794"/>
      <c r="H59" s="794"/>
      <c r="I59" s="794"/>
      <c r="J59" s="794"/>
      <c r="K59" s="794"/>
      <c r="L59" s="794"/>
      <c r="M59" s="794"/>
      <c r="N59" s="794"/>
      <c r="O59" s="794"/>
      <c r="P59" s="795"/>
      <c r="Q59" s="849"/>
      <c r="R59" s="850"/>
      <c r="S59" s="850"/>
      <c r="T59" s="850"/>
      <c r="U59" s="850"/>
      <c r="V59" s="850"/>
      <c r="W59" s="850"/>
      <c r="X59" s="850"/>
      <c r="Y59" s="850"/>
      <c r="Z59" s="850"/>
      <c r="AA59" s="850"/>
      <c r="AB59" s="850"/>
      <c r="AC59" s="850"/>
      <c r="AD59" s="850"/>
      <c r="AE59" s="851"/>
      <c r="AF59" s="799"/>
      <c r="AG59" s="800"/>
      <c r="AH59" s="800"/>
      <c r="AI59" s="800"/>
      <c r="AJ59" s="801"/>
      <c r="AK59" s="853"/>
      <c r="AL59" s="850"/>
      <c r="AM59" s="850"/>
      <c r="AN59" s="850"/>
      <c r="AO59" s="850"/>
      <c r="AP59" s="850"/>
      <c r="AQ59" s="850"/>
      <c r="AR59" s="850"/>
      <c r="AS59" s="850"/>
      <c r="AT59" s="850"/>
      <c r="AU59" s="850"/>
      <c r="AV59" s="850"/>
      <c r="AW59" s="850"/>
      <c r="AX59" s="850"/>
      <c r="AY59" s="850"/>
      <c r="AZ59" s="852"/>
      <c r="BA59" s="852"/>
      <c r="BB59" s="852"/>
      <c r="BC59" s="852"/>
      <c r="BD59" s="852"/>
      <c r="BE59" s="846"/>
      <c r="BF59" s="846"/>
      <c r="BG59" s="846"/>
      <c r="BH59" s="846"/>
      <c r="BI59" s="847"/>
      <c r="BJ59" s="223"/>
      <c r="BK59" s="223"/>
      <c r="BL59" s="223"/>
      <c r="BM59" s="223"/>
      <c r="BN59" s="223"/>
      <c r="BO59" s="233"/>
      <c r="BP59" s="233"/>
      <c r="BQ59" s="230">
        <v>53</v>
      </c>
      <c r="BR59" s="231"/>
      <c r="BS59" s="784"/>
      <c r="BT59" s="785"/>
      <c r="BU59" s="785"/>
      <c r="BV59" s="785"/>
      <c r="BW59" s="785"/>
      <c r="BX59" s="785"/>
      <c r="BY59" s="785"/>
      <c r="BZ59" s="785"/>
      <c r="CA59" s="785"/>
      <c r="CB59" s="785"/>
      <c r="CC59" s="785"/>
      <c r="CD59" s="785"/>
      <c r="CE59" s="785"/>
      <c r="CF59" s="785"/>
      <c r="CG59" s="786"/>
      <c r="CH59" s="787"/>
      <c r="CI59" s="788"/>
      <c r="CJ59" s="788"/>
      <c r="CK59" s="788"/>
      <c r="CL59" s="789"/>
      <c r="CM59" s="787"/>
      <c r="CN59" s="788"/>
      <c r="CO59" s="788"/>
      <c r="CP59" s="788"/>
      <c r="CQ59" s="789"/>
      <c r="CR59" s="787"/>
      <c r="CS59" s="788"/>
      <c r="CT59" s="788"/>
      <c r="CU59" s="788"/>
      <c r="CV59" s="789"/>
      <c r="CW59" s="787"/>
      <c r="CX59" s="788"/>
      <c r="CY59" s="788"/>
      <c r="CZ59" s="788"/>
      <c r="DA59" s="789"/>
      <c r="DB59" s="787"/>
      <c r="DC59" s="788"/>
      <c r="DD59" s="788"/>
      <c r="DE59" s="788"/>
      <c r="DF59" s="789"/>
      <c r="DG59" s="787"/>
      <c r="DH59" s="788"/>
      <c r="DI59" s="788"/>
      <c r="DJ59" s="788"/>
      <c r="DK59" s="789"/>
      <c r="DL59" s="787"/>
      <c r="DM59" s="788"/>
      <c r="DN59" s="788"/>
      <c r="DO59" s="788"/>
      <c r="DP59" s="789"/>
      <c r="DQ59" s="787"/>
      <c r="DR59" s="788"/>
      <c r="DS59" s="788"/>
      <c r="DT59" s="788"/>
      <c r="DU59" s="789"/>
      <c r="DV59" s="784"/>
      <c r="DW59" s="785"/>
      <c r="DX59" s="785"/>
      <c r="DY59" s="785"/>
      <c r="DZ59" s="802"/>
      <c r="EA59" s="221"/>
    </row>
    <row r="60" spans="1:131" ht="26.25" customHeight="1" x14ac:dyDescent="0.2">
      <c r="A60" s="230">
        <v>33</v>
      </c>
      <c r="B60" s="793"/>
      <c r="C60" s="794"/>
      <c r="D60" s="794"/>
      <c r="E60" s="794"/>
      <c r="F60" s="794"/>
      <c r="G60" s="794"/>
      <c r="H60" s="794"/>
      <c r="I60" s="794"/>
      <c r="J60" s="794"/>
      <c r="K60" s="794"/>
      <c r="L60" s="794"/>
      <c r="M60" s="794"/>
      <c r="N60" s="794"/>
      <c r="O60" s="794"/>
      <c r="P60" s="795"/>
      <c r="Q60" s="849"/>
      <c r="R60" s="850"/>
      <c r="S60" s="850"/>
      <c r="T60" s="850"/>
      <c r="U60" s="850"/>
      <c r="V60" s="850"/>
      <c r="W60" s="850"/>
      <c r="X60" s="850"/>
      <c r="Y60" s="850"/>
      <c r="Z60" s="850"/>
      <c r="AA60" s="850"/>
      <c r="AB60" s="850"/>
      <c r="AC60" s="850"/>
      <c r="AD60" s="850"/>
      <c r="AE60" s="851"/>
      <c r="AF60" s="799"/>
      <c r="AG60" s="800"/>
      <c r="AH60" s="800"/>
      <c r="AI60" s="800"/>
      <c r="AJ60" s="801"/>
      <c r="AK60" s="853"/>
      <c r="AL60" s="850"/>
      <c r="AM60" s="850"/>
      <c r="AN60" s="850"/>
      <c r="AO60" s="850"/>
      <c r="AP60" s="850"/>
      <c r="AQ60" s="850"/>
      <c r="AR60" s="850"/>
      <c r="AS60" s="850"/>
      <c r="AT60" s="850"/>
      <c r="AU60" s="850"/>
      <c r="AV60" s="850"/>
      <c r="AW60" s="850"/>
      <c r="AX60" s="850"/>
      <c r="AY60" s="850"/>
      <c r="AZ60" s="852"/>
      <c r="BA60" s="852"/>
      <c r="BB60" s="852"/>
      <c r="BC60" s="852"/>
      <c r="BD60" s="852"/>
      <c r="BE60" s="846"/>
      <c r="BF60" s="846"/>
      <c r="BG60" s="846"/>
      <c r="BH60" s="846"/>
      <c r="BI60" s="847"/>
      <c r="BJ60" s="223"/>
      <c r="BK60" s="223"/>
      <c r="BL60" s="223"/>
      <c r="BM60" s="223"/>
      <c r="BN60" s="223"/>
      <c r="BO60" s="233"/>
      <c r="BP60" s="233"/>
      <c r="BQ60" s="230">
        <v>54</v>
      </c>
      <c r="BR60" s="231"/>
      <c r="BS60" s="784"/>
      <c r="BT60" s="785"/>
      <c r="BU60" s="785"/>
      <c r="BV60" s="785"/>
      <c r="BW60" s="785"/>
      <c r="BX60" s="785"/>
      <c r="BY60" s="785"/>
      <c r="BZ60" s="785"/>
      <c r="CA60" s="785"/>
      <c r="CB60" s="785"/>
      <c r="CC60" s="785"/>
      <c r="CD60" s="785"/>
      <c r="CE60" s="785"/>
      <c r="CF60" s="785"/>
      <c r="CG60" s="786"/>
      <c r="CH60" s="787"/>
      <c r="CI60" s="788"/>
      <c r="CJ60" s="788"/>
      <c r="CK60" s="788"/>
      <c r="CL60" s="789"/>
      <c r="CM60" s="787"/>
      <c r="CN60" s="788"/>
      <c r="CO60" s="788"/>
      <c r="CP60" s="788"/>
      <c r="CQ60" s="789"/>
      <c r="CR60" s="787"/>
      <c r="CS60" s="788"/>
      <c r="CT60" s="788"/>
      <c r="CU60" s="788"/>
      <c r="CV60" s="789"/>
      <c r="CW60" s="787"/>
      <c r="CX60" s="788"/>
      <c r="CY60" s="788"/>
      <c r="CZ60" s="788"/>
      <c r="DA60" s="789"/>
      <c r="DB60" s="787"/>
      <c r="DC60" s="788"/>
      <c r="DD60" s="788"/>
      <c r="DE60" s="788"/>
      <c r="DF60" s="789"/>
      <c r="DG60" s="787"/>
      <c r="DH60" s="788"/>
      <c r="DI60" s="788"/>
      <c r="DJ60" s="788"/>
      <c r="DK60" s="789"/>
      <c r="DL60" s="787"/>
      <c r="DM60" s="788"/>
      <c r="DN60" s="788"/>
      <c r="DO60" s="788"/>
      <c r="DP60" s="789"/>
      <c r="DQ60" s="787"/>
      <c r="DR60" s="788"/>
      <c r="DS60" s="788"/>
      <c r="DT60" s="788"/>
      <c r="DU60" s="789"/>
      <c r="DV60" s="784"/>
      <c r="DW60" s="785"/>
      <c r="DX60" s="785"/>
      <c r="DY60" s="785"/>
      <c r="DZ60" s="802"/>
      <c r="EA60" s="221"/>
    </row>
    <row r="61" spans="1:131" ht="26.25" customHeight="1" thickBot="1" x14ac:dyDescent="0.25">
      <c r="A61" s="230">
        <v>34</v>
      </c>
      <c r="B61" s="793"/>
      <c r="C61" s="794"/>
      <c r="D61" s="794"/>
      <c r="E61" s="794"/>
      <c r="F61" s="794"/>
      <c r="G61" s="794"/>
      <c r="H61" s="794"/>
      <c r="I61" s="794"/>
      <c r="J61" s="794"/>
      <c r="K61" s="794"/>
      <c r="L61" s="794"/>
      <c r="M61" s="794"/>
      <c r="N61" s="794"/>
      <c r="O61" s="794"/>
      <c r="P61" s="795"/>
      <c r="Q61" s="849"/>
      <c r="R61" s="850"/>
      <c r="S61" s="850"/>
      <c r="T61" s="850"/>
      <c r="U61" s="850"/>
      <c r="V61" s="850"/>
      <c r="W61" s="850"/>
      <c r="X61" s="850"/>
      <c r="Y61" s="850"/>
      <c r="Z61" s="850"/>
      <c r="AA61" s="850"/>
      <c r="AB61" s="850"/>
      <c r="AC61" s="850"/>
      <c r="AD61" s="850"/>
      <c r="AE61" s="851"/>
      <c r="AF61" s="799"/>
      <c r="AG61" s="800"/>
      <c r="AH61" s="800"/>
      <c r="AI61" s="800"/>
      <c r="AJ61" s="801"/>
      <c r="AK61" s="853"/>
      <c r="AL61" s="850"/>
      <c r="AM61" s="850"/>
      <c r="AN61" s="850"/>
      <c r="AO61" s="850"/>
      <c r="AP61" s="850"/>
      <c r="AQ61" s="850"/>
      <c r="AR61" s="850"/>
      <c r="AS61" s="850"/>
      <c r="AT61" s="850"/>
      <c r="AU61" s="850"/>
      <c r="AV61" s="850"/>
      <c r="AW61" s="850"/>
      <c r="AX61" s="850"/>
      <c r="AY61" s="850"/>
      <c r="AZ61" s="852"/>
      <c r="BA61" s="852"/>
      <c r="BB61" s="852"/>
      <c r="BC61" s="852"/>
      <c r="BD61" s="852"/>
      <c r="BE61" s="846"/>
      <c r="BF61" s="846"/>
      <c r="BG61" s="846"/>
      <c r="BH61" s="846"/>
      <c r="BI61" s="847"/>
      <c r="BJ61" s="223"/>
      <c r="BK61" s="223"/>
      <c r="BL61" s="223"/>
      <c r="BM61" s="223"/>
      <c r="BN61" s="223"/>
      <c r="BO61" s="233"/>
      <c r="BP61" s="233"/>
      <c r="BQ61" s="230">
        <v>55</v>
      </c>
      <c r="BR61" s="231"/>
      <c r="BS61" s="784"/>
      <c r="BT61" s="785"/>
      <c r="BU61" s="785"/>
      <c r="BV61" s="785"/>
      <c r="BW61" s="785"/>
      <c r="BX61" s="785"/>
      <c r="BY61" s="785"/>
      <c r="BZ61" s="785"/>
      <c r="CA61" s="785"/>
      <c r="CB61" s="785"/>
      <c r="CC61" s="785"/>
      <c r="CD61" s="785"/>
      <c r="CE61" s="785"/>
      <c r="CF61" s="785"/>
      <c r="CG61" s="786"/>
      <c r="CH61" s="787"/>
      <c r="CI61" s="788"/>
      <c r="CJ61" s="788"/>
      <c r="CK61" s="788"/>
      <c r="CL61" s="789"/>
      <c r="CM61" s="787"/>
      <c r="CN61" s="788"/>
      <c r="CO61" s="788"/>
      <c r="CP61" s="788"/>
      <c r="CQ61" s="789"/>
      <c r="CR61" s="787"/>
      <c r="CS61" s="788"/>
      <c r="CT61" s="788"/>
      <c r="CU61" s="788"/>
      <c r="CV61" s="789"/>
      <c r="CW61" s="787"/>
      <c r="CX61" s="788"/>
      <c r="CY61" s="788"/>
      <c r="CZ61" s="788"/>
      <c r="DA61" s="789"/>
      <c r="DB61" s="787"/>
      <c r="DC61" s="788"/>
      <c r="DD61" s="788"/>
      <c r="DE61" s="788"/>
      <c r="DF61" s="789"/>
      <c r="DG61" s="787"/>
      <c r="DH61" s="788"/>
      <c r="DI61" s="788"/>
      <c r="DJ61" s="788"/>
      <c r="DK61" s="789"/>
      <c r="DL61" s="787"/>
      <c r="DM61" s="788"/>
      <c r="DN61" s="788"/>
      <c r="DO61" s="788"/>
      <c r="DP61" s="789"/>
      <c r="DQ61" s="787"/>
      <c r="DR61" s="788"/>
      <c r="DS61" s="788"/>
      <c r="DT61" s="788"/>
      <c r="DU61" s="789"/>
      <c r="DV61" s="784"/>
      <c r="DW61" s="785"/>
      <c r="DX61" s="785"/>
      <c r="DY61" s="785"/>
      <c r="DZ61" s="802"/>
      <c r="EA61" s="221"/>
    </row>
    <row r="62" spans="1:131" ht="26.25" customHeight="1" x14ac:dyDescent="0.2">
      <c r="A62" s="230">
        <v>35</v>
      </c>
      <c r="B62" s="793"/>
      <c r="C62" s="794"/>
      <c r="D62" s="794"/>
      <c r="E62" s="794"/>
      <c r="F62" s="794"/>
      <c r="G62" s="794"/>
      <c r="H62" s="794"/>
      <c r="I62" s="794"/>
      <c r="J62" s="794"/>
      <c r="K62" s="794"/>
      <c r="L62" s="794"/>
      <c r="M62" s="794"/>
      <c r="N62" s="794"/>
      <c r="O62" s="794"/>
      <c r="P62" s="795"/>
      <c r="Q62" s="849"/>
      <c r="R62" s="850"/>
      <c r="S62" s="850"/>
      <c r="T62" s="850"/>
      <c r="U62" s="850"/>
      <c r="V62" s="850"/>
      <c r="W62" s="850"/>
      <c r="X62" s="850"/>
      <c r="Y62" s="850"/>
      <c r="Z62" s="850"/>
      <c r="AA62" s="850"/>
      <c r="AB62" s="850"/>
      <c r="AC62" s="850"/>
      <c r="AD62" s="850"/>
      <c r="AE62" s="851"/>
      <c r="AF62" s="799"/>
      <c r="AG62" s="800"/>
      <c r="AH62" s="800"/>
      <c r="AI62" s="800"/>
      <c r="AJ62" s="801"/>
      <c r="AK62" s="853"/>
      <c r="AL62" s="850"/>
      <c r="AM62" s="850"/>
      <c r="AN62" s="850"/>
      <c r="AO62" s="850"/>
      <c r="AP62" s="850"/>
      <c r="AQ62" s="850"/>
      <c r="AR62" s="850"/>
      <c r="AS62" s="850"/>
      <c r="AT62" s="850"/>
      <c r="AU62" s="850"/>
      <c r="AV62" s="850"/>
      <c r="AW62" s="850"/>
      <c r="AX62" s="850"/>
      <c r="AY62" s="850"/>
      <c r="AZ62" s="852"/>
      <c r="BA62" s="852"/>
      <c r="BB62" s="852"/>
      <c r="BC62" s="852"/>
      <c r="BD62" s="852"/>
      <c r="BE62" s="846"/>
      <c r="BF62" s="846"/>
      <c r="BG62" s="846"/>
      <c r="BH62" s="846"/>
      <c r="BI62" s="847"/>
      <c r="BJ62" s="861" t="s">
        <v>409</v>
      </c>
      <c r="BK62" s="820"/>
      <c r="BL62" s="820"/>
      <c r="BM62" s="820"/>
      <c r="BN62" s="821"/>
      <c r="BO62" s="233"/>
      <c r="BP62" s="233"/>
      <c r="BQ62" s="230">
        <v>56</v>
      </c>
      <c r="BR62" s="231"/>
      <c r="BS62" s="784"/>
      <c r="BT62" s="785"/>
      <c r="BU62" s="785"/>
      <c r="BV62" s="785"/>
      <c r="BW62" s="785"/>
      <c r="BX62" s="785"/>
      <c r="BY62" s="785"/>
      <c r="BZ62" s="785"/>
      <c r="CA62" s="785"/>
      <c r="CB62" s="785"/>
      <c r="CC62" s="785"/>
      <c r="CD62" s="785"/>
      <c r="CE62" s="785"/>
      <c r="CF62" s="785"/>
      <c r="CG62" s="786"/>
      <c r="CH62" s="787"/>
      <c r="CI62" s="788"/>
      <c r="CJ62" s="788"/>
      <c r="CK62" s="788"/>
      <c r="CL62" s="789"/>
      <c r="CM62" s="787"/>
      <c r="CN62" s="788"/>
      <c r="CO62" s="788"/>
      <c r="CP62" s="788"/>
      <c r="CQ62" s="789"/>
      <c r="CR62" s="787"/>
      <c r="CS62" s="788"/>
      <c r="CT62" s="788"/>
      <c r="CU62" s="788"/>
      <c r="CV62" s="789"/>
      <c r="CW62" s="787"/>
      <c r="CX62" s="788"/>
      <c r="CY62" s="788"/>
      <c r="CZ62" s="788"/>
      <c r="DA62" s="789"/>
      <c r="DB62" s="787"/>
      <c r="DC62" s="788"/>
      <c r="DD62" s="788"/>
      <c r="DE62" s="788"/>
      <c r="DF62" s="789"/>
      <c r="DG62" s="787"/>
      <c r="DH62" s="788"/>
      <c r="DI62" s="788"/>
      <c r="DJ62" s="788"/>
      <c r="DK62" s="789"/>
      <c r="DL62" s="787"/>
      <c r="DM62" s="788"/>
      <c r="DN62" s="788"/>
      <c r="DO62" s="788"/>
      <c r="DP62" s="789"/>
      <c r="DQ62" s="787"/>
      <c r="DR62" s="788"/>
      <c r="DS62" s="788"/>
      <c r="DT62" s="788"/>
      <c r="DU62" s="789"/>
      <c r="DV62" s="784"/>
      <c r="DW62" s="785"/>
      <c r="DX62" s="785"/>
      <c r="DY62" s="785"/>
      <c r="DZ62" s="802"/>
      <c r="EA62" s="221"/>
    </row>
    <row r="63" spans="1:131" ht="26.25" customHeight="1" thickBot="1" x14ac:dyDescent="0.25">
      <c r="A63" s="232" t="s">
        <v>389</v>
      </c>
      <c r="B63" s="803" t="s">
        <v>410</v>
      </c>
      <c r="C63" s="804"/>
      <c r="D63" s="804"/>
      <c r="E63" s="804"/>
      <c r="F63" s="804"/>
      <c r="G63" s="804"/>
      <c r="H63" s="804"/>
      <c r="I63" s="804"/>
      <c r="J63" s="804"/>
      <c r="K63" s="804"/>
      <c r="L63" s="804"/>
      <c r="M63" s="804"/>
      <c r="N63" s="804"/>
      <c r="O63" s="804"/>
      <c r="P63" s="805"/>
      <c r="Q63" s="854"/>
      <c r="R63" s="855"/>
      <c r="S63" s="855"/>
      <c r="T63" s="855"/>
      <c r="U63" s="855"/>
      <c r="V63" s="855"/>
      <c r="W63" s="855"/>
      <c r="X63" s="855"/>
      <c r="Y63" s="855"/>
      <c r="Z63" s="855"/>
      <c r="AA63" s="855"/>
      <c r="AB63" s="855"/>
      <c r="AC63" s="855"/>
      <c r="AD63" s="855"/>
      <c r="AE63" s="856"/>
      <c r="AF63" s="857">
        <v>8341</v>
      </c>
      <c r="AG63" s="858"/>
      <c r="AH63" s="858"/>
      <c r="AI63" s="858"/>
      <c r="AJ63" s="859"/>
      <c r="AK63" s="860"/>
      <c r="AL63" s="855"/>
      <c r="AM63" s="855"/>
      <c r="AN63" s="855"/>
      <c r="AO63" s="855"/>
      <c r="AP63" s="858">
        <f>SUM(AP31:AT32)</f>
        <v>52944</v>
      </c>
      <c r="AQ63" s="858"/>
      <c r="AR63" s="858"/>
      <c r="AS63" s="858"/>
      <c r="AT63" s="858"/>
      <c r="AU63" s="858" t="s">
        <v>571</v>
      </c>
      <c r="AV63" s="858"/>
      <c r="AW63" s="858"/>
      <c r="AX63" s="858"/>
      <c r="AY63" s="858"/>
      <c r="AZ63" s="862"/>
      <c r="BA63" s="862"/>
      <c r="BB63" s="862"/>
      <c r="BC63" s="862"/>
      <c r="BD63" s="862"/>
      <c r="BE63" s="863"/>
      <c r="BF63" s="863"/>
      <c r="BG63" s="863"/>
      <c r="BH63" s="863"/>
      <c r="BI63" s="864"/>
      <c r="BJ63" s="865" t="s">
        <v>391</v>
      </c>
      <c r="BK63" s="866"/>
      <c r="BL63" s="866"/>
      <c r="BM63" s="866"/>
      <c r="BN63" s="867"/>
      <c r="BO63" s="233"/>
      <c r="BP63" s="233"/>
      <c r="BQ63" s="230">
        <v>57</v>
      </c>
      <c r="BR63" s="231"/>
      <c r="BS63" s="784"/>
      <c r="BT63" s="785"/>
      <c r="BU63" s="785"/>
      <c r="BV63" s="785"/>
      <c r="BW63" s="785"/>
      <c r="BX63" s="785"/>
      <c r="BY63" s="785"/>
      <c r="BZ63" s="785"/>
      <c r="CA63" s="785"/>
      <c r="CB63" s="785"/>
      <c r="CC63" s="785"/>
      <c r="CD63" s="785"/>
      <c r="CE63" s="785"/>
      <c r="CF63" s="785"/>
      <c r="CG63" s="786"/>
      <c r="CH63" s="787"/>
      <c r="CI63" s="788"/>
      <c r="CJ63" s="788"/>
      <c r="CK63" s="788"/>
      <c r="CL63" s="789"/>
      <c r="CM63" s="787"/>
      <c r="CN63" s="788"/>
      <c r="CO63" s="788"/>
      <c r="CP63" s="788"/>
      <c r="CQ63" s="789"/>
      <c r="CR63" s="787"/>
      <c r="CS63" s="788"/>
      <c r="CT63" s="788"/>
      <c r="CU63" s="788"/>
      <c r="CV63" s="789"/>
      <c r="CW63" s="787"/>
      <c r="CX63" s="788"/>
      <c r="CY63" s="788"/>
      <c r="CZ63" s="788"/>
      <c r="DA63" s="789"/>
      <c r="DB63" s="787"/>
      <c r="DC63" s="788"/>
      <c r="DD63" s="788"/>
      <c r="DE63" s="788"/>
      <c r="DF63" s="789"/>
      <c r="DG63" s="787"/>
      <c r="DH63" s="788"/>
      <c r="DI63" s="788"/>
      <c r="DJ63" s="788"/>
      <c r="DK63" s="789"/>
      <c r="DL63" s="787"/>
      <c r="DM63" s="788"/>
      <c r="DN63" s="788"/>
      <c r="DO63" s="788"/>
      <c r="DP63" s="789"/>
      <c r="DQ63" s="787"/>
      <c r="DR63" s="788"/>
      <c r="DS63" s="788"/>
      <c r="DT63" s="788"/>
      <c r="DU63" s="789"/>
      <c r="DV63" s="784"/>
      <c r="DW63" s="785"/>
      <c r="DX63" s="785"/>
      <c r="DY63" s="785"/>
      <c r="DZ63" s="802"/>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84"/>
      <c r="BT64" s="785"/>
      <c r="BU64" s="785"/>
      <c r="BV64" s="785"/>
      <c r="BW64" s="785"/>
      <c r="BX64" s="785"/>
      <c r="BY64" s="785"/>
      <c r="BZ64" s="785"/>
      <c r="CA64" s="785"/>
      <c r="CB64" s="785"/>
      <c r="CC64" s="785"/>
      <c r="CD64" s="785"/>
      <c r="CE64" s="785"/>
      <c r="CF64" s="785"/>
      <c r="CG64" s="786"/>
      <c r="CH64" s="787"/>
      <c r="CI64" s="788"/>
      <c r="CJ64" s="788"/>
      <c r="CK64" s="788"/>
      <c r="CL64" s="789"/>
      <c r="CM64" s="787"/>
      <c r="CN64" s="788"/>
      <c r="CO64" s="788"/>
      <c r="CP64" s="788"/>
      <c r="CQ64" s="789"/>
      <c r="CR64" s="787"/>
      <c r="CS64" s="788"/>
      <c r="CT64" s="788"/>
      <c r="CU64" s="788"/>
      <c r="CV64" s="789"/>
      <c r="CW64" s="787"/>
      <c r="CX64" s="788"/>
      <c r="CY64" s="788"/>
      <c r="CZ64" s="788"/>
      <c r="DA64" s="789"/>
      <c r="DB64" s="787"/>
      <c r="DC64" s="788"/>
      <c r="DD64" s="788"/>
      <c r="DE64" s="788"/>
      <c r="DF64" s="789"/>
      <c r="DG64" s="787"/>
      <c r="DH64" s="788"/>
      <c r="DI64" s="788"/>
      <c r="DJ64" s="788"/>
      <c r="DK64" s="789"/>
      <c r="DL64" s="787"/>
      <c r="DM64" s="788"/>
      <c r="DN64" s="788"/>
      <c r="DO64" s="788"/>
      <c r="DP64" s="789"/>
      <c r="DQ64" s="787"/>
      <c r="DR64" s="788"/>
      <c r="DS64" s="788"/>
      <c r="DT64" s="788"/>
      <c r="DU64" s="789"/>
      <c r="DV64" s="784"/>
      <c r="DW64" s="785"/>
      <c r="DX64" s="785"/>
      <c r="DY64" s="785"/>
      <c r="DZ64" s="802"/>
      <c r="EA64" s="221"/>
    </row>
    <row r="65" spans="1:131" ht="26.25" customHeight="1" thickBot="1" x14ac:dyDescent="0.25">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84"/>
      <c r="BT65" s="785"/>
      <c r="BU65" s="785"/>
      <c r="BV65" s="785"/>
      <c r="BW65" s="785"/>
      <c r="BX65" s="785"/>
      <c r="BY65" s="785"/>
      <c r="BZ65" s="785"/>
      <c r="CA65" s="785"/>
      <c r="CB65" s="785"/>
      <c r="CC65" s="785"/>
      <c r="CD65" s="785"/>
      <c r="CE65" s="785"/>
      <c r="CF65" s="785"/>
      <c r="CG65" s="786"/>
      <c r="CH65" s="787"/>
      <c r="CI65" s="788"/>
      <c r="CJ65" s="788"/>
      <c r="CK65" s="788"/>
      <c r="CL65" s="789"/>
      <c r="CM65" s="787"/>
      <c r="CN65" s="788"/>
      <c r="CO65" s="788"/>
      <c r="CP65" s="788"/>
      <c r="CQ65" s="789"/>
      <c r="CR65" s="787"/>
      <c r="CS65" s="788"/>
      <c r="CT65" s="788"/>
      <c r="CU65" s="788"/>
      <c r="CV65" s="789"/>
      <c r="CW65" s="787"/>
      <c r="CX65" s="788"/>
      <c r="CY65" s="788"/>
      <c r="CZ65" s="788"/>
      <c r="DA65" s="789"/>
      <c r="DB65" s="787"/>
      <c r="DC65" s="788"/>
      <c r="DD65" s="788"/>
      <c r="DE65" s="788"/>
      <c r="DF65" s="789"/>
      <c r="DG65" s="787"/>
      <c r="DH65" s="788"/>
      <c r="DI65" s="788"/>
      <c r="DJ65" s="788"/>
      <c r="DK65" s="789"/>
      <c r="DL65" s="787"/>
      <c r="DM65" s="788"/>
      <c r="DN65" s="788"/>
      <c r="DO65" s="788"/>
      <c r="DP65" s="789"/>
      <c r="DQ65" s="787"/>
      <c r="DR65" s="788"/>
      <c r="DS65" s="788"/>
      <c r="DT65" s="788"/>
      <c r="DU65" s="789"/>
      <c r="DV65" s="784"/>
      <c r="DW65" s="785"/>
      <c r="DX65" s="785"/>
      <c r="DY65" s="785"/>
      <c r="DZ65" s="802"/>
      <c r="EA65" s="221"/>
    </row>
    <row r="66" spans="1:131" ht="26.25" customHeight="1" x14ac:dyDescent="0.2">
      <c r="A66" s="736" t="s">
        <v>412</v>
      </c>
      <c r="B66" s="737"/>
      <c r="C66" s="737"/>
      <c r="D66" s="737"/>
      <c r="E66" s="737"/>
      <c r="F66" s="737"/>
      <c r="G66" s="737"/>
      <c r="H66" s="737"/>
      <c r="I66" s="737"/>
      <c r="J66" s="737"/>
      <c r="K66" s="737"/>
      <c r="L66" s="737"/>
      <c r="M66" s="737"/>
      <c r="N66" s="737"/>
      <c r="O66" s="737"/>
      <c r="P66" s="738"/>
      <c r="Q66" s="742" t="s">
        <v>394</v>
      </c>
      <c r="R66" s="743"/>
      <c r="S66" s="743"/>
      <c r="T66" s="743"/>
      <c r="U66" s="744"/>
      <c r="V66" s="742" t="s">
        <v>413</v>
      </c>
      <c r="W66" s="743"/>
      <c r="X66" s="743"/>
      <c r="Y66" s="743"/>
      <c r="Z66" s="744"/>
      <c r="AA66" s="742" t="s">
        <v>396</v>
      </c>
      <c r="AB66" s="743"/>
      <c r="AC66" s="743"/>
      <c r="AD66" s="743"/>
      <c r="AE66" s="744"/>
      <c r="AF66" s="868" t="s">
        <v>397</v>
      </c>
      <c r="AG66" s="829"/>
      <c r="AH66" s="829"/>
      <c r="AI66" s="829"/>
      <c r="AJ66" s="869"/>
      <c r="AK66" s="742" t="s">
        <v>398</v>
      </c>
      <c r="AL66" s="737"/>
      <c r="AM66" s="737"/>
      <c r="AN66" s="737"/>
      <c r="AO66" s="738"/>
      <c r="AP66" s="742" t="s">
        <v>414</v>
      </c>
      <c r="AQ66" s="743"/>
      <c r="AR66" s="743"/>
      <c r="AS66" s="743"/>
      <c r="AT66" s="744"/>
      <c r="AU66" s="742" t="s">
        <v>415</v>
      </c>
      <c r="AV66" s="743"/>
      <c r="AW66" s="743"/>
      <c r="AX66" s="743"/>
      <c r="AY66" s="744"/>
      <c r="AZ66" s="742" t="s">
        <v>376</v>
      </c>
      <c r="BA66" s="743"/>
      <c r="BB66" s="743"/>
      <c r="BC66" s="743"/>
      <c r="BD66" s="749"/>
      <c r="BE66" s="233"/>
      <c r="BF66" s="233"/>
      <c r="BG66" s="233"/>
      <c r="BH66" s="233"/>
      <c r="BI66" s="233"/>
      <c r="BJ66" s="233"/>
      <c r="BK66" s="233"/>
      <c r="BL66" s="233"/>
      <c r="BM66" s="233"/>
      <c r="BN66" s="233"/>
      <c r="BO66" s="233"/>
      <c r="BP66" s="233"/>
      <c r="BQ66" s="230">
        <v>60</v>
      </c>
      <c r="BR66" s="235"/>
      <c r="BS66" s="873"/>
      <c r="BT66" s="874"/>
      <c r="BU66" s="874"/>
      <c r="BV66" s="874"/>
      <c r="BW66" s="874"/>
      <c r="BX66" s="874"/>
      <c r="BY66" s="874"/>
      <c r="BZ66" s="874"/>
      <c r="CA66" s="874"/>
      <c r="CB66" s="874"/>
      <c r="CC66" s="874"/>
      <c r="CD66" s="874"/>
      <c r="CE66" s="874"/>
      <c r="CF66" s="874"/>
      <c r="CG66" s="879"/>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70"/>
      <c r="AG67" s="832"/>
      <c r="AH67" s="832"/>
      <c r="AI67" s="832"/>
      <c r="AJ67" s="871"/>
      <c r="AK67" s="872"/>
      <c r="AL67" s="740"/>
      <c r="AM67" s="740"/>
      <c r="AN67" s="740"/>
      <c r="AO67" s="741"/>
      <c r="AP67" s="745"/>
      <c r="AQ67" s="746"/>
      <c r="AR67" s="746"/>
      <c r="AS67" s="746"/>
      <c r="AT67" s="747"/>
      <c r="AU67" s="745"/>
      <c r="AV67" s="746"/>
      <c r="AW67" s="746"/>
      <c r="AX67" s="746"/>
      <c r="AY67" s="747"/>
      <c r="AZ67" s="745"/>
      <c r="BA67" s="746"/>
      <c r="BB67" s="746"/>
      <c r="BC67" s="746"/>
      <c r="BD67" s="751"/>
      <c r="BE67" s="233"/>
      <c r="BF67" s="233"/>
      <c r="BG67" s="233"/>
      <c r="BH67" s="233"/>
      <c r="BI67" s="233"/>
      <c r="BJ67" s="233"/>
      <c r="BK67" s="233"/>
      <c r="BL67" s="233"/>
      <c r="BM67" s="233"/>
      <c r="BN67" s="233"/>
      <c r="BO67" s="233"/>
      <c r="BP67" s="233"/>
      <c r="BQ67" s="230">
        <v>61</v>
      </c>
      <c r="BR67" s="235"/>
      <c r="BS67" s="873"/>
      <c r="BT67" s="874"/>
      <c r="BU67" s="874"/>
      <c r="BV67" s="874"/>
      <c r="BW67" s="874"/>
      <c r="BX67" s="874"/>
      <c r="BY67" s="874"/>
      <c r="BZ67" s="874"/>
      <c r="CA67" s="874"/>
      <c r="CB67" s="874"/>
      <c r="CC67" s="874"/>
      <c r="CD67" s="874"/>
      <c r="CE67" s="874"/>
      <c r="CF67" s="874"/>
      <c r="CG67" s="879"/>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221"/>
    </row>
    <row r="68" spans="1:131" ht="26.25" customHeight="1" thickTop="1" x14ac:dyDescent="0.2">
      <c r="A68" s="228">
        <v>1</v>
      </c>
      <c r="B68" s="883" t="s">
        <v>572</v>
      </c>
      <c r="C68" s="884"/>
      <c r="D68" s="884"/>
      <c r="E68" s="884"/>
      <c r="F68" s="884"/>
      <c r="G68" s="884"/>
      <c r="H68" s="884"/>
      <c r="I68" s="884"/>
      <c r="J68" s="884"/>
      <c r="K68" s="884"/>
      <c r="L68" s="884"/>
      <c r="M68" s="884"/>
      <c r="N68" s="884"/>
      <c r="O68" s="884"/>
      <c r="P68" s="885"/>
      <c r="Q68" s="886">
        <v>6282</v>
      </c>
      <c r="R68" s="880">
        <v>6933</v>
      </c>
      <c r="S68" s="880">
        <v>6933</v>
      </c>
      <c r="T68" s="880">
        <v>6933</v>
      </c>
      <c r="U68" s="880">
        <v>6933</v>
      </c>
      <c r="V68" s="880">
        <v>6206</v>
      </c>
      <c r="W68" s="880">
        <v>6850</v>
      </c>
      <c r="X68" s="880">
        <v>6850</v>
      </c>
      <c r="Y68" s="880">
        <v>6850</v>
      </c>
      <c r="Z68" s="880">
        <v>6850</v>
      </c>
      <c r="AA68" s="880">
        <v>76</v>
      </c>
      <c r="AB68" s="880">
        <v>82</v>
      </c>
      <c r="AC68" s="880">
        <v>82</v>
      </c>
      <c r="AD68" s="880">
        <v>82</v>
      </c>
      <c r="AE68" s="880">
        <v>82</v>
      </c>
      <c r="AF68" s="880">
        <v>76</v>
      </c>
      <c r="AG68" s="880"/>
      <c r="AH68" s="880"/>
      <c r="AI68" s="880"/>
      <c r="AJ68" s="880"/>
      <c r="AK68" s="880">
        <v>1908</v>
      </c>
      <c r="AL68" s="880">
        <v>2485</v>
      </c>
      <c r="AM68" s="880">
        <v>2485</v>
      </c>
      <c r="AN68" s="880">
        <v>2485</v>
      </c>
      <c r="AO68" s="880">
        <v>2485</v>
      </c>
      <c r="AP68" s="880" t="s">
        <v>509</v>
      </c>
      <c r="AQ68" s="880"/>
      <c r="AR68" s="880"/>
      <c r="AS68" s="880"/>
      <c r="AT68" s="880"/>
      <c r="AU68" s="880" t="s">
        <v>509</v>
      </c>
      <c r="AV68" s="880"/>
      <c r="AW68" s="880"/>
      <c r="AX68" s="880"/>
      <c r="AY68" s="880"/>
      <c r="AZ68" s="881"/>
      <c r="BA68" s="881"/>
      <c r="BB68" s="881"/>
      <c r="BC68" s="881"/>
      <c r="BD68" s="882"/>
      <c r="BE68" s="233"/>
      <c r="BF68" s="233"/>
      <c r="BG68" s="233"/>
      <c r="BH68" s="233"/>
      <c r="BI68" s="233"/>
      <c r="BJ68" s="233"/>
      <c r="BK68" s="233"/>
      <c r="BL68" s="233"/>
      <c r="BM68" s="233"/>
      <c r="BN68" s="233"/>
      <c r="BO68" s="233"/>
      <c r="BP68" s="233"/>
      <c r="BQ68" s="230">
        <v>62</v>
      </c>
      <c r="BR68" s="235"/>
      <c r="BS68" s="873"/>
      <c r="BT68" s="874"/>
      <c r="BU68" s="874"/>
      <c r="BV68" s="874"/>
      <c r="BW68" s="874"/>
      <c r="BX68" s="874"/>
      <c r="BY68" s="874"/>
      <c r="BZ68" s="874"/>
      <c r="CA68" s="874"/>
      <c r="CB68" s="874"/>
      <c r="CC68" s="874"/>
      <c r="CD68" s="874"/>
      <c r="CE68" s="874"/>
      <c r="CF68" s="874"/>
      <c r="CG68" s="879"/>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221"/>
    </row>
    <row r="69" spans="1:131" ht="26.25" customHeight="1" x14ac:dyDescent="0.2">
      <c r="A69" s="230">
        <v>2</v>
      </c>
      <c r="B69" s="887" t="s">
        <v>573</v>
      </c>
      <c r="C69" s="888"/>
      <c r="D69" s="888"/>
      <c r="E69" s="888"/>
      <c r="F69" s="888"/>
      <c r="G69" s="888"/>
      <c r="H69" s="888"/>
      <c r="I69" s="888"/>
      <c r="J69" s="888"/>
      <c r="K69" s="888"/>
      <c r="L69" s="888"/>
      <c r="M69" s="888"/>
      <c r="N69" s="888"/>
      <c r="O69" s="888"/>
      <c r="P69" s="889"/>
      <c r="Q69" s="890">
        <v>1478091</v>
      </c>
      <c r="R69" s="844">
        <v>1385861</v>
      </c>
      <c r="S69" s="844">
        <v>1385861</v>
      </c>
      <c r="T69" s="844">
        <v>1385861</v>
      </c>
      <c r="U69" s="844">
        <v>1385861</v>
      </c>
      <c r="V69" s="844">
        <v>1440066</v>
      </c>
      <c r="W69" s="844">
        <v>1346246</v>
      </c>
      <c r="X69" s="844">
        <v>1346246</v>
      </c>
      <c r="Y69" s="844">
        <v>1346246</v>
      </c>
      <c r="Z69" s="844">
        <v>1346246</v>
      </c>
      <c r="AA69" s="844">
        <v>38025</v>
      </c>
      <c r="AB69" s="844">
        <v>39615</v>
      </c>
      <c r="AC69" s="844">
        <v>39615</v>
      </c>
      <c r="AD69" s="844">
        <v>39615</v>
      </c>
      <c r="AE69" s="844">
        <v>39615</v>
      </c>
      <c r="AF69" s="844">
        <v>38025</v>
      </c>
      <c r="AG69" s="844"/>
      <c r="AH69" s="844"/>
      <c r="AI69" s="844"/>
      <c r="AJ69" s="844"/>
      <c r="AK69" s="844">
        <v>17867</v>
      </c>
      <c r="AL69" s="844">
        <v>13582</v>
      </c>
      <c r="AM69" s="844">
        <v>13582</v>
      </c>
      <c r="AN69" s="844">
        <v>13582</v>
      </c>
      <c r="AO69" s="844">
        <v>13582</v>
      </c>
      <c r="AP69" s="844" t="s">
        <v>509</v>
      </c>
      <c r="AQ69" s="844"/>
      <c r="AR69" s="844"/>
      <c r="AS69" s="844"/>
      <c r="AT69" s="844"/>
      <c r="AU69" s="844" t="s">
        <v>509</v>
      </c>
      <c r="AV69" s="844"/>
      <c r="AW69" s="844"/>
      <c r="AX69" s="844"/>
      <c r="AY69" s="844"/>
      <c r="AZ69" s="846"/>
      <c r="BA69" s="846"/>
      <c r="BB69" s="846"/>
      <c r="BC69" s="846"/>
      <c r="BD69" s="847"/>
      <c r="BE69" s="233"/>
      <c r="BF69" s="233"/>
      <c r="BG69" s="233"/>
      <c r="BH69" s="233"/>
      <c r="BI69" s="233"/>
      <c r="BJ69" s="233"/>
      <c r="BK69" s="233"/>
      <c r="BL69" s="233"/>
      <c r="BM69" s="233"/>
      <c r="BN69" s="233"/>
      <c r="BO69" s="233"/>
      <c r="BP69" s="233"/>
      <c r="BQ69" s="230">
        <v>63</v>
      </c>
      <c r="BR69" s="235"/>
      <c r="BS69" s="873"/>
      <c r="BT69" s="874"/>
      <c r="BU69" s="874"/>
      <c r="BV69" s="874"/>
      <c r="BW69" s="874"/>
      <c r="BX69" s="874"/>
      <c r="BY69" s="874"/>
      <c r="BZ69" s="874"/>
      <c r="CA69" s="874"/>
      <c r="CB69" s="874"/>
      <c r="CC69" s="874"/>
      <c r="CD69" s="874"/>
      <c r="CE69" s="874"/>
      <c r="CF69" s="874"/>
      <c r="CG69" s="879"/>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221"/>
    </row>
    <row r="70" spans="1:131" ht="26.25" customHeight="1" x14ac:dyDescent="0.2">
      <c r="A70" s="230">
        <v>3</v>
      </c>
      <c r="B70" s="887" t="s">
        <v>574</v>
      </c>
      <c r="C70" s="888"/>
      <c r="D70" s="888"/>
      <c r="E70" s="888"/>
      <c r="F70" s="888"/>
      <c r="G70" s="888"/>
      <c r="H70" s="888"/>
      <c r="I70" s="888"/>
      <c r="J70" s="888"/>
      <c r="K70" s="888"/>
      <c r="L70" s="888"/>
      <c r="M70" s="888"/>
      <c r="N70" s="888"/>
      <c r="O70" s="888"/>
      <c r="P70" s="889"/>
      <c r="Q70" s="890">
        <v>9272</v>
      </c>
      <c r="R70" s="844"/>
      <c r="S70" s="844"/>
      <c r="T70" s="844"/>
      <c r="U70" s="844"/>
      <c r="V70" s="844">
        <v>8780</v>
      </c>
      <c r="W70" s="844"/>
      <c r="X70" s="844"/>
      <c r="Y70" s="844"/>
      <c r="Z70" s="844"/>
      <c r="AA70" s="844">
        <v>492</v>
      </c>
      <c r="AB70" s="844"/>
      <c r="AC70" s="844"/>
      <c r="AD70" s="844"/>
      <c r="AE70" s="844"/>
      <c r="AF70" s="844">
        <v>492</v>
      </c>
      <c r="AG70" s="844"/>
      <c r="AH70" s="844"/>
      <c r="AI70" s="844"/>
      <c r="AJ70" s="844"/>
      <c r="AK70" s="844" t="s">
        <v>571</v>
      </c>
      <c r="AL70" s="844"/>
      <c r="AM70" s="844"/>
      <c r="AN70" s="844"/>
      <c r="AO70" s="844"/>
      <c r="AP70" s="844">
        <v>222</v>
      </c>
      <c r="AQ70" s="844"/>
      <c r="AR70" s="844"/>
      <c r="AS70" s="844"/>
      <c r="AT70" s="844"/>
      <c r="AU70" s="844">
        <v>20</v>
      </c>
      <c r="AV70" s="844"/>
      <c r="AW70" s="844"/>
      <c r="AX70" s="844"/>
      <c r="AY70" s="844"/>
      <c r="AZ70" s="846"/>
      <c r="BA70" s="846"/>
      <c r="BB70" s="846"/>
      <c r="BC70" s="846"/>
      <c r="BD70" s="847"/>
      <c r="BE70" s="233"/>
      <c r="BF70" s="233"/>
      <c r="BG70" s="233"/>
      <c r="BH70" s="233"/>
      <c r="BI70" s="233"/>
      <c r="BJ70" s="233"/>
      <c r="BK70" s="233"/>
      <c r="BL70" s="233"/>
      <c r="BM70" s="233"/>
      <c r="BN70" s="233"/>
      <c r="BO70" s="233"/>
      <c r="BP70" s="233"/>
      <c r="BQ70" s="230">
        <v>64</v>
      </c>
      <c r="BR70" s="235"/>
      <c r="BS70" s="873"/>
      <c r="BT70" s="874"/>
      <c r="BU70" s="874"/>
      <c r="BV70" s="874"/>
      <c r="BW70" s="874"/>
      <c r="BX70" s="874"/>
      <c r="BY70" s="874"/>
      <c r="BZ70" s="874"/>
      <c r="CA70" s="874"/>
      <c r="CB70" s="874"/>
      <c r="CC70" s="874"/>
      <c r="CD70" s="874"/>
      <c r="CE70" s="874"/>
      <c r="CF70" s="874"/>
      <c r="CG70" s="879"/>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221"/>
    </row>
    <row r="71" spans="1:131" ht="26.25" customHeight="1" x14ac:dyDescent="0.2">
      <c r="A71" s="230">
        <v>4</v>
      </c>
      <c r="B71" s="887" t="s">
        <v>575</v>
      </c>
      <c r="C71" s="888"/>
      <c r="D71" s="888"/>
      <c r="E71" s="888"/>
      <c r="F71" s="888"/>
      <c r="G71" s="888"/>
      <c r="H71" s="888"/>
      <c r="I71" s="888"/>
      <c r="J71" s="888"/>
      <c r="K71" s="888"/>
      <c r="L71" s="888"/>
      <c r="M71" s="888"/>
      <c r="N71" s="888"/>
      <c r="O71" s="888"/>
      <c r="P71" s="889"/>
      <c r="Q71" s="890">
        <v>1658</v>
      </c>
      <c r="R71" s="844"/>
      <c r="S71" s="844"/>
      <c r="T71" s="844"/>
      <c r="U71" s="844"/>
      <c r="V71" s="844">
        <v>1572</v>
      </c>
      <c r="W71" s="844"/>
      <c r="X71" s="844"/>
      <c r="Y71" s="844"/>
      <c r="Z71" s="844"/>
      <c r="AA71" s="844">
        <v>86</v>
      </c>
      <c r="AB71" s="844"/>
      <c r="AC71" s="844"/>
      <c r="AD71" s="844"/>
      <c r="AE71" s="844"/>
      <c r="AF71" s="844">
        <v>86</v>
      </c>
      <c r="AG71" s="844"/>
      <c r="AH71" s="844"/>
      <c r="AI71" s="844"/>
      <c r="AJ71" s="844"/>
      <c r="AK71" s="844">
        <v>102</v>
      </c>
      <c r="AL71" s="844"/>
      <c r="AM71" s="844"/>
      <c r="AN71" s="844"/>
      <c r="AO71" s="844"/>
      <c r="AP71" s="844" t="s">
        <v>509</v>
      </c>
      <c r="AQ71" s="844"/>
      <c r="AR71" s="844"/>
      <c r="AS71" s="844"/>
      <c r="AT71" s="844"/>
      <c r="AU71" s="844" t="s">
        <v>509</v>
      </c>
      <c r="AV71" s="844"/>
      <c r="AW71" s="844"/>
      <c r="AX71" s="844"/>
      <c r="AY71" s="844"/>
      <c r="AZ71" s="846"/>
      <c r="BA71" s="846"/>
      <c r="BB71" s="846"/>
      <c r="BC71" s="846"/>
      <c r="BD71" s="847"/>
      <c r="BE71" s="233"/>
      <c r="BF71" s="233"/>
      <c r="BG71" s="233"/>
      <c r="BH71" s="233"/>
      <c r="BI71" s="233"/>
      <c r="BJ71" s="233"/>
      <c r="BK71" s="233"/>
      <c r="BL71" s="233"/>
      <c r="BM71" s="233"/>
      <c r="BN71" s="233"/>
      <c r="BO71" s="233"/>
      <c r="BP71" s="233"/>
      <c r="BQ71" s="230">
        <v>65</v>
      </c>
      <c r="BR71" s="235"/>
      <c r="BS71" s="873"/>
      <c r="BT71" s="874"/>
      <c r="BU71" s="874"/>
      <c r="BV71" s="874"/>
      <c r="BW71" s="874"/>
      <c r="BX71" s="874"/>
      <c r="BY71" s="874"/>
      <c r="BZ71" s="874"/>
      <c r="CA71" s="874"/>
      <c r="CB71" s="874"/>
      <c r="CC71" s="874"/>
      <c r="CD71" s="874"/>
      <c r="CE71" s="874"/>
      <c r="CF71" s="874"/>
      <c r="CG71" s="879"/>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221"/>
    </row>
    <row r="72" spans="1:131" ht="26.25" customHeight="1" x14ac:dyDescent="0.2">
      <c r="A72" s="230">
        <v>5</v>
      </c>
      <c r="B72" s="887" t="s">
        <v>576</v>
      </c>
      <c r="C72" s="888"/>
      <c r="D72" s="888"/>
      <c r="E72" s="888"/>
      <c r="F72" s="888"/>
      <c r="G72" s="888"/>
      <c r="H72" s="888"/>
      <c r="I72" s="888"/>
      <c r="J72" s="888"/>
      <c r="K72" s="888"/>
      <c r="L72" s="888"/>
      <c r="M72" s="888"/>
      <c r="N72" s="888"/>
      <c r="O72" s="888"/>
      <c r="P72" s="889"/>
      <c r="Q72" s="890">
        <v>284</v>
      </c>
      <c r="R72" s="844"/>
      <c r="S72" s="844"/>
      <c r="T72" s="844"/>
      <c r="U72" s="844"/>
      <c r="V72" s="844">
        <v>267</v>
      </c>
      <c r="W72" s="844"/>
      <c r="X72" s="844"/>
      <c r="Y72" s="844"/>
      <c r="Z72" s="844"/>
      <c r="AA72" s="844">
        <v>17</v>
      </c>
      <c r="AB72" s="844"/>
      <c r="AC72" s="844"/>
      <c r="AD72" s="844"/>
      <c r="AE72" s="844"/>
      <c r="AF72" s="844">
        <v>17</v>
      </c>
      <c r="AG72" s="844"/>
      <c r="AH72" s="844"/>
      <c r="AI72" s="844"/>
      <c r="AJ72" s="844"/>
      <c r="AK72" s="844" t="s">
        <v>571</v>
      </c>
      <c r="AL72" s="844"/>
      <c r="AM72" s="844"/>
      <c r="AN72" s="844"/>
      <c r="AO72" s="844"/>
      <c r="AP72" s="844" t="s">
        <v>509</v>
      </c>
      <c r="AQ72" s="844"/>
      <c r="AR72" s="844"/>
      <c r="AS72" s="844"/>
      <c r="AT72" s="844"/>
      <c r="AU72" s="844" t="s">
        <v>509</v>
      </c>
      <c r="AV72" s="844"/>
      <c r="AW72" s="844"/>
      <c r="AX72" s="844"/>
      <c r="AY72" s="844"/>
      <c r="AZ72" s="846"/>
      <c r="BA72" s="846"/>
      <c r="BB72" s="846"/>
      <c r="BC72" s="846"/>
      <c r="BD72" s="847"/>
      <c r="BE72" s="233"/>
      <c r="BF72" s="233"/>
      <c r="BG72" s="233"/>
      <c r="BH72" s="233"/>
      <c r="BI72" s="233"/>
      <c r="BJ72" s="233"/>
      <c r="BK72" s="233"/>
      <c r="BL72" s="233"/>
      <c r="BM72" s="233"/>
      <c r="BN72" s="233"/>
      <c r="BO72" s="233"/>
      <c r="BP72" s="233"/>
      <c r="BQ72" s="230">
        <v>66</v>
      </c>
      <c r="BR72" s="235"/>
      <c r="BS72" s="873"/>
      <c r="BT72" s="874"/>
      <c r="BU72" s="874"/>
      <c r="BV72" s="874"/>
      <c r="BW72" s="874"/>
      <c r="BX72" s="874"/>
      <c r="BY72" s="874"/>
      <c r="BZ72" s="874"/>
      <c r="CA72" s="874"/>
      <c r="CB72" s="874"/>
      <c r="CC72" s="874"/>
      <c r="CD72" s="874"/>
      <c r="CE72" s="874"/>
      <c r="CF72" s="874"/>
      <c r="CG72" s="879"/>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221"/>
    </row>
    <row r="73" spans="1:131" ht="26.25" customHeight="1" x14ac:dyDescent="0.2">
      <c r="A73" s="230">
        <v>6</v>
      </c>
      <c r="B73" s="887" t="s">
        <v>577</v>
      </c>
      <c r="C73" s="888"/>
      <c r="D73" s="888"/>
      <c r="E73" s="888"/>
      <c r="F73" s="888"/>
      <c r="G73" s="888"/>
      <c r="H73" s="888"/>
      <c r="I73" s="888"/>
      <c r="J73" s="888"/>
      <c r="K73" s="888"/>
      <c r="L73" s="888"/>
      <c r="M73" s="888"/>
      <c r="N73" s="888"/>
      <c r="O73" s="888"/>
      <c r="P73" s="889"/>
      <c r="Q73" s="890">
        <v>978</v>
      </c>
      <c r="R73" s="844"/>
      <c r="S73" s="844"/>
      <c r="T73" s="844"/>
      <c r="U73" s="844"/>
      <c r="V73" s="844">
        <v>948</v>
      </c>
      <c r="W73" s="844"/>
      <c r="X73" s="844"/>
      <c r="Y73" s="844"/>
      <c r="Z73" s="844"/>
      <c r="AA73" s="844">
        <v>30</v>
      </c>
      <c r="AB73" s="844"/>
      <c r="AC73" s="844"/>
      <c r="AD73" s="844"/>
      <c r="AE73" s="844"/>
      <c r="AF73" s="844">
        <v>30</v>
      </c>
      <c r="AG73" s="844"/>
      <c r="AH73" s="844"/>
      <c r="AI73" s="844"/>
      <c r="AJ73" s="844"/>
      <c r="AK73" s="844">
        <v>66</v>
      </c>
      <c r="AL73" s="844"/>
      <c r="AM73" s="844"/>
      <c r="AN73" s="844"/>
      <c r="AO73" s="844"/>
      <c r="AP73" s="844" t="s">
        <v>509</v>
      </c>
      <c r="AQ73" s="844"/>
      <c r="AR73" s="844"/>
      <c r="AS73" s="844"/>
      <c r="AT73" s="844"/>
      <c r="AU73" s="844" t="s">
        <v>509</v>
      </c>
      <c r="AV73" s="844"/>
      <c r="AW73" s="844"/>
      <c r="AX73" s="844"/>
      <c r="AY73" s="844"/>
      <c r="AZ73" s="846"/>
      <c r="BA73" s="846"/>
      <c r="BB73" s="846"/>
      <c r="BC73" s="846"/>
      <c r="BD73" s="847"/>
      <c r="BE73" s="233"/>
      <c r="BF73" s="233"/>
      <c r="BG73" s="233"/>
      <c r="BH73" s="233"/>
      <c r="BI73" s="233"/>
      <c r="BJ73" s="233"/>
      <c r="BK73" s="233"/>
      <c r="BL73" s="233"/>
      <c r="BM73" s="233"/>
      <c r="BN73" s="233"/>
      <c r="BO73" s="233"/>
      <c r="BP73" s="233"/>
      <c r="BQ73" s="230">
        <v>67</v>
      </c>
      <c r="BR73" s="235"/>
      <c r="BS73" s="873"/>
      <c r="BT73" s="874"/>
      <c r="BU73" s="874"/>
      <c r="BV73" s="874"/>
      <c r="BW73" s="874"/>
      <c r="BX73" s="874"/>
      <c r="BY73" s="874"/>
      <c r="BZ73" s="874"/>
      <c r="CA73" s="874"/>
      <c r="CB73" s="874"/>
      <c r="CC73" s="874"/>
      <c r="CD73" s="874"/>
      <c r="CE73" s="874"/>
      <c r="CF73" s="874"/>
      <c r="CG73" s="879"/>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221"/>
    </row>
    <row r="74" spans="1:131" ht="26.25" customHeight="1" x14ac:dyDescent="0.2">
      <c r="A74" s="230">
        <v>7</v>
      </c>
      <c r="B74" s="887" t="s">
        <v>578</v>
      </c>
      <c r="C74" s="888"/>
      <c r="D74" s="888"/>
      <c r="E74" s="888"/>
      <c r="F74" s="888"/>
      <c r="G74" s="888"/>
      <c r="H74" s="888"/>
      <c r="I74" s="888"/>
      <c r="J74" s="888"/>
      <c r="K74" s="888"/>
      <c r="L74" s="888"/>
      <c r="M74" s="888"/>
      <c r="N74" s="888"/>
      <c r="O74" s="888"/>
      <c r="P74" s="889"/>
      <c r="Q74" s="890">
        <v>296</v>
      </c>
      <c r="R74" s="844"/>
      <c r="S74" s="844"/>
      <c r="T74" s="844"/>
      <c r="U74" s="844"/>
      <c r="V74" s="844">
        <v>182</v>
      </c>
      <c r="W74" s="844"/>
      <c r="X74" s="844"/>
      <c r="Y74" s="844"/>
      <c r="Z74" s="844"/>
      <c r="AA74" s="844">
        <v>115</v>
      </c>
      <c r="AB74" s="844"/>
      <c r="AC74" s="844"/>
      <c r="AD74" s="844"/>
      <c r="AE74" s="844"/>
      <c r="AF74" s="844">
        <v>115</v>
      </c>
      <c r="AG74" s="844"/>
      <c r="AH74" s="844"/>
      <c r="AI74" s="844"/>
      <c r="AJ74" s="844"/>
      <c r="AK74" s="844">
        <v>15</v>
      </c>
      <c r="AL74" s="844"/>
      <c r="AM74" s="844"/>
      <c r="AN74" s="844"/>
      <c r="AO74" s="844"/>
      <c r="AP74" s="844" t="s">
        <v>571</v>
      </c>
      <c r="AQ74" s="844"/>
      <c r="AR74" s="844"/>
      <c r="AS74" s="844"/>
      <c r="AT74" s="844"/>
      <c r="AU74" s="844" t="s">
        <v>571</v>
      </c>
      <c r="AV74" s="844"/>
      <c r="AW74" s="844"/>
      <c r="AX74" s="844"/>
      <c r="AY74" s="844"/>
      <c r="AZ74" s="846"/>
      <c r="BA74" s="846"/>
      <c r="BB74" s="846"/>
      <c r="BC74" s="846"/>
      <c r="BD74" s="847"/>
      <c r="BE74" s="233"/>
      <c r="BF74" s="233"/>
      <c r="BG74" s="233"/>
      <c r="BH74" s="233"/>
      <c r="BI74" s="233"/>
      <c r="BJ74" s="233"/>
      <c r="BK74" s="233"/>
      <c r="BL74" s="233"/>
      <c r="BM74" s="233"/>
      <c r="BN74" s="233"/>
      <c r="BO74" s="233"/>
      <c r="BP74" s="233"/>
      <c r="BQ74" s="230">
        <v>68</v>
      </c>
      <c r="BR74" s="235"/>
      <c r="BS74" s="873"/>
      <c r="BT74" s="874"/>
      <c r="BU74" s="874"/>
      <c r="BV74" s="874"/>
      <c r="BW74" s="874"/>
      <c r="BX74" s="874"/>
      <c r="BY74" s="874"/>
      <c r="BZ74" s="874"/>
      <c r="CA74" s="874"/>
      <c r="CB74" s="874"/>
      <c r="CC74" s="874"/>
      <c r="CD74" s="874"/>
      <c r="CE74" s="874"/>
      <c r="CF74" s="874"/>
      <c r="CG74" s="879"/>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221"/>
    </row>
    <row r="75" spans="1:131" ht="26.25" customHeight="1" x14ac:dyDescent="0.2">
      <c r="A75" s="230">
        <v>8</v>
      </c>
      <c r="B75" s="887" t="s">
        <v>579</v>
      </c>
      <c r="C75" s="888"/>
      <c r="D75" s="888"/>
      <c r="E75" s="888"/>
      <c r="F75" s="888"/>
      <c r="G75" s="888"/>
      <c r="H75" s="888"/>
      <c r="I75" s="888"/>
      <c r="J75" s="888"/>
      <c r="K75" s="888"/>
      <c r="L75" s="888"/>
      <c r="M75" s="888"/>
      <c r="N75" s="888"/>
      <c r="O75" s="888"/>
      <c r="P75" s="889"/>
      <c r="Q75" s="891">
        <v>25692</v>
      </c>
      <c r="R75" s="892"/>
      <c r="S75" s="892"/>
      <c r="T75" s="892"/>
      <c r="U75" s="848"/>
      <c r="V75" s="893">
        <v>25539</v>
      </c>
      <c r="W75" s="892"/>
      <c r="X75" s="892"/>
      <c r="Y75" s="892"/>
      <c r="Z75" s="848"/>
      <c r="AA75" s="893">
        <v>154</v>
      </c>
      <c r="AB75" s="892"/>
      <c r="AC75" s="892"/>
      <c r="AD75" s="892"/>
      <c r="AE75" s="848"/>
      <c r="AF75" s="893">
        <v>154</v>
      </c>
      <c r="AG75" s="892"/>
      <c r="AH75" s="892"/>
      <c r="AI75" s="892"/>
      <c r="AJ75" s="848"/>
      <c r="AK75" s="893">
        <v>121</v>
      </c>
      <c r="AL75" s="892"/>
      <c r="AM75" s="892"/>
      <c r="AN75" s="892"/>
      <c r="AO75" s="848"/>
      <c r="AP75" s="893" t="s">
        <v>571</v>
      </c>
      <c r="AQ75" s="892"/>
      <c r="AR75" s="892"/>
      <c r="AS75" s="892"/>
      <c r="AT75" s="848"/>
      <c r="AU75" s="893" t="s">
        <v>571</v>
      </c>
      <c r="AV75" s="892"/>
      <c r="AW75" s="892"/>
      <c r="AX75" s="892"/>
      <c r="AY75" s="848"/>
      <c r="AZ75" s="846"/>
      <c r="BA75" s="846"/>
      <c r="BB75" s="846"/>
      <c r="BC75" s="846"/>
      <c r="BD75" s="847"/>
      <c r="BE75" s="233"/>
      <c r="BF75" s="233"/>
      <c r="BG75" s="233"/>
      <c r="BH75" s="233"/>
      <c r="BI75" s="233"/>
      <c r="BJ75" s="233"/>
      <c r="BK75" s="233"/>
      <c r="BL75" s="233"/>
      <c r="BM75" s="233"/>
      <c r="BN75" s="233"/>
      <c r="BO75" s="233"/>
      <c r="BP75" s="233"/>
      <c r="BQ75" s="230">
        <v>69</v>
      </c>
      <c r="BR75" s="235"/>
      <c r="BS75" s="873"/>
      <c r="BT75" s="874"/>
      <c r="BU75" s="874"/>
      <c r="BV75" s="874"/>
      <c r="BW75" s="874"/>
      <c r="BX75" s="874"/>
      <c r="BY75" s="874"/>
      <c r="BZ75" s="874"/>
      <c r="CA75" s="874"/>
      <c r="CB75" s="874"/>
      <c r="CC75" s="874"/>
      <c r="CD75" s="874"/>
      <c r="CE75" s="874"/>
      <c r="CF75" s="874"/>
      <c r="CG75" s="879"/>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221"/>
    </row>
    <row r="76" spans="1:131" ht="26.25" customHeight="1" x14ac:dyDescent="0.2">
      <c r="A76" s="230">
        <v>9</v>
      </c>
      <c r="B76" s="887" t="s">
        <v>580</v>
      </c>
      <c r="C76" s="888"/>
      <c r="D76" s="888"/>
      <c r="E76" s="888"/>
      <c r="F76" s="888"/>
      <c r="G76" s="888"/>
      <c r="H76" s="888"/>
      <c r="I76" s="888"/>
      <c r="J76" s="888"/>
      <c r="K76" s="888"/>
      <c r="L76" s="888"/>
      <c r="M76" s="888"/>
      <c r="N76" s="888"/>
      <c r="O76" s="888"/>
      <c r="P76" s="889"/>
      <c r="Q76" s="891">
        <v>54347</v>
      </c>
      <c r="R76" s="892"/>
      <c r="S76" s="892"/>
      <c r="T76" s="892"/>
      <c r="U76" s="848"/>
      <c r="V76" s="893">
        <v>53520</v>
      </c>
      <c r="W76" s="892"/>
      <c r="X76" s="892"/>
      <c r="Y76" s="892"/>
      <c r="Z76" s="848"/>
      <c r="AA76" s="893">
        <v>828</v>
      </c>
      <c r="AB76" s="892"/>
      <c r="AC76" s="892"/>
      <c r="AD76" s="892"/>
      <c r="AE76" s="848"/>
      <c r="AF76" s="893">
        <v>822</v>
      </c>
      <c r="AG76" s="892"/>
      <c r="AH76" s="892"/>
      <c r="AI76" s="892"/>
      <c r="AJ76" s="848"/>
      <c r="AK76" s="893" t="s">
        <v>571</v>
      </c>
      <c r="AL76" s="892"/>
      <c r="AM76" s="892"/>
      <c r="AN76" s="892"/>
      <c r="AO76" s="848"/>
      <c r="AP76" s="893" t="s">
        <v>509</v>
      </c>
      <c r="AQ76" s="892"/>
      <c r="AR76" s="892"/>
      <c r="AS76" s="892"/>
      <c r="AT76" s="848"/>
      <c r="AU76" s="893" t="s">
        <v>509</v>
      </c>
      <c r="AV76" s="892"/>
      <c r="AW76" s="892"/>
      <c r="AX76" s="892"/>
      <c r="AY76" s="848"/>
      <c r="AZ76" s="846"/>
      <c r="BA76" s="846"/>
      <c r="BB76" s="846"/>
      <c r="BC76" s="846"/>
      <c r="BD76" s="847"/>
      <c r="BE76" s="233"/>
      <c r="BF76" s="233"/>
      <c r="BG76" s="233"/>
      <c r="BH76" s="233"/>
      <c r="BI76" s="233"/>
      <c r="BJ76" s="233"/>
      <c r="BK76" s="233"/>
      <c r="BL76" s="233"/>
      <c r="BM76" s="233"/>
      <c r="BN76" s="233"/>
      <c r="BO76" s="233"/>
      <c r="BP76" s="233"/>
      <c r="BQ76" s="230">
        <v>70</v>
      </c>
      <c r="BR76" s="235"/>
      <c r="BS76" s="873"/>
      <c r="BT76" s="874"/>
      <c r="BU76" s="874"/>
      <c r="BV76" s="874"/>
      <c r="BW76" s="874"/>
      <c r="BX76" s="874"/>
      <c r="BY76" s="874"/>
      <c r="BZ76" s="874"/>
      <c r="CA76" s="874"/>
      <c r="CB76" s="874"/>
      <c r="CC76" s="874"/>
      <c r="CD76" s="874"/>
      <c r="CE76" s="874"/>
      <c r="CF76" s="874"/>
      <c r="CG76" s="879"/>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221"/>
    </row>
    <row r="77" spans="1:131" ht="26.25" customHeight="1" x14ac:dyDescent="0.2">
      <c r="A77" s="230">
        <v>10</v>
      </c>
      <c r="B77" s="887"/>
      <c r="C77" s="888"/>
      <c r="D77" s="888"/>
      <c r="E77" s="888"/>
      <c r="F77" s="888"/>
      <c r="G77" s="888"/>
      <c r="H77" s="888"/>
      <c r="I77" s="888"/>
      <c r="J77" s="888"/>
      <c r="K77" s="888"/>
      <c r="L77" s="888"/>
      <c r="M77" s="888"/>
      <c r="N77" s="888"/>
      <c r="O77" s="888"/>
      <c r="P77" s="889"/>
      <c r="Q77" s="891"/>
      <c r="R77" s="892"/>
      <c r="S77" s="892"/>
      <c r="T77" s="892"/>
      <c r="U77" s="848"/>
      <c r="V77" s="893"/>
      <c r="W77" s="892"/>
      <c r="X77" s="892"/>
      <c r="Y77" s="892"/>
      <c r="Z77" s="848"/>
      <c r="AA77" s="893"/>
      <c r="AB77" s="892"/>
      <c r="AC77" s="892"/>
      <c r="AD77" s="892"/>
      <c r="AE77" s="848"/>
      <c r="AF77" s="893"/>
      <c r="AG77" s="892"/>
      <c r="AH77" s="892"/>
      <c r="AI77" s="892"/>
      <c r="AJ77" s="848"/>
      <c r="AK77" s="893"/>
      <c r="AL77" s="892"/>
      <c r="AM77" s="892"/>
      <c r="AN77" s="892"/>
      <c r="AO77" s="848"/>
      <c r="AP77" s="893"/>
      <c r="AQ77" s="892"/>
      <c r="AR77" s="892"/>
      <c r="AS77" s="892"/>
      <c r="AT77" s="848"/>
      <c r="AU77" s="893"/>
      <c r="AV77" s="892"/>
      <c r="AW77" s="892"/>
      <c r="AX77" s="892"/>
      <c r="AY77" s="848"/>
      <c r="AZ77" s="846"/>
      <c r="BA77" s="846"/>
      <c r="BB77" s="846"/>
      <c r="BC77" s="846"/>
      <c r="BD77" s="847"/>
      <c r="BE77" s="233"/>
      <c r="BF77" s="233"/>
      <c r="BG77" s="233"/>
      <c r="BH77" s="233"/>
      <c r="BI77" s="233"/>
      <c r="BJ77" s="233"/>
      <c r="BK77" s="233"/>
      <c r="BL77" s="233"/>
      <c r="BM77" s="233"/>
      <c r="BN77" s="233"/>
      <c r="BO77" s="233"/>
      <c r="BP77" s="233"/>
      <c r="BQ77" s="230">
        <v>71</v>
      </c>
      <c r="BR77" s="235"/>
      <c r="BS77" s="873"/>
      <c r="BT77" s="874"/>
      <c r="BU77" s="874"/>
      <c r="BV77" s="874"/>
      <c r="BW77" s="874"/>
      <c r="BX77" s="874"/>
      <c r="BY77" s="874"/>
      <c r="BZ77" s="874"/>
      <c r="CA77" s="874"/>
      <c r="CB77" s="874"/>
      <c r="CC77" s="874"/>
      <c r="CD77" s="874"/>
      <c r="CE77" s="874"/>
      <c r="CF77" s="874"/>
      <c r="CG77" s="879"/>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221"/>
    </row>
    <row r="78" spans="1:131" ht="26.25" customHeight="1" x14ac:dyDescent="0.2">
      <c r="A78" s="230">
        <v>11</v>
      </c>
      <c r="B78" s="887"/>
      <c r="C78" s="888"/>
      <c r="D78" s="888"/>
      <c r="E78" s="888"/>
      <c r="F78" s="888"/>
      <c r="G78" s="888"/>
      <c r="H78" s="888"/>
      <c r="I78" s="888"/>
      <c r="J78" s="888"/>
      <c r="K78" s="888"/>
      <c r="L78" s="888"/>
      <c r="M78" s="888"/>
      <c r="N78" s="888"/>
      <c r="O78" s="888"/>
      <c r="P78" s="889"/>
      <c r="Q78" s="890"/>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846"/>
      <c r="BA78" s="846"/>
      <c r="BB78" s="846"/>
      <c r="BC78" s="846"/>
      <c r="BD78" s="847"/>
      <c r="BE78" s="233"/>
      <c r="BF78" s="233"/>
      <c r="BG78" s="233"/>
      <c r="BH78" s="233"/>
      <c r="BI78" s="233"/>
      <c r="BJ78" s="221"/>
      <c r="BK78" s="221"/>
      <c r="BL78" s="221"/>
      <c r="BM78" s="221"/>
      <c r="BN78" s="221"/>
      <c r="BO78" s="233"/>
      <c r="BP78" s="233"/>
      <c r="BQ78" s="230">
        <v>72</v>
      </c>
      <c r="BR78" s="235"/>
      <c r="BS78" s="873"/>
      <c r="BT78" s="874"/>
      <c r="BU78" s="874"/>
      <c r="BV78" s="874"/>
      <c r="BW78" s="874"/>
      <c r="BX78" s="874"/>
      <c r="BY78" s="874"/>
      <c r="BZ78" s="874"/>
      <c r="CA78" s="874"/>
      <c r="CB78" s="874"/>
      <c r="CC78" s="874"/>
      <c r="CD78" s="874"/>
      <c r="CE78" s="874"/>
      <c r="CF78" s="874"/>
      <c r="CG78" s="879"/>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221"/>
    </row>
    <row r="79" spans="1:131" ht="26.25" customHeight="1" x14ac:dyDescent="0.2">
      <c r="A79" s="230">
        <v>12</v>
      </c>
      <c r="B79" s="887"/>
      <c r="C79" s="888"/>
      <c r="D79" s="888"/>
      <c r="E79" s="888"/>
      <c r="F79" s="888"/>
      <c r="G79" s="888"/>
      <c r="H79" s="888"/>
      <c r="I79" s="888"/>
      <c r="J79" s="888"/>
      <c r="K79" s="888"/>
      <c r="L79" s="888"/>
      <c r="M79" s="888"/>
      <c r="N79" s="888"/>
      <c r="O79" s="888"/>
      <c r="P79" s="889"/>
      <c r="Q79" s="890"/>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846"/>
      <c r="BA79" s="846"/>
      <c r="BB79" s="846"/>
      <c r="BC79" s="846"/>
      <c r="BD79" s="847"/>
      <c r="BE79" s="233"/>
      <c r="BF79" s="233"/>
      <c r="BG79" s="233"/>
      <c r="BH79" s="233"/>
      <c r="BI79" s="233"/>
      <c r="BJ79" s="221"/>
      <c r="BK79" s="221"/>
      <c r="BL79" s="221"/>
      <c r="BM79" s="221"/>
      <c r="BN79" s="221"/>
      <c r="BO79" s="233"/>
      <c r="BP79" s="233"/>
      <c r="BQ79" s="230">
        <v>73</v>
      </c>
      <c r="BR79" s="235"/>
      <c r="BS79" s="873"/>
      <c r="BT79" s="874"/>
      <c r="BU79" s="874"/>
      <c r="BV79" s="874"/>
      <c r="BW79" s="874"/>
      <c r="BX79" s="874"/>
      <c r="BY79" s="874"/>
      <c r="BZ79" s="874"/>
      <c r="CA79" s="874"/>
      <c r="CB79" s="874"/>
      <c r="CC79" s="874"/>
      <c r="CD79" s="874"/>
      <c r="CE79" s="874"/>
      <c r="CF79" s="874"/>
      <c r="CG79" s="879"/>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221"/>
    </row>
    <row r="80" spans="1:131" ht="26.25" customHeight="1" x14ac:dyDescent="0.2">
      <c r="A80" s="230">
        <v>13</v>
      </c>
      <c r="B80" s="887"/>
      <c r="C80" s="888"/>
      <c r="D80" s="888"/>
      <c r="E80" s="888"/>
      <c r="F80" s="888"/>
      <c r="G80" s="888"/>
      <c r="H80" s="888"/>
      <c r="I80" s="888"/>
      <c r="J80" s="888"/>
      <c r="K80" s="888"/>
      <c r="L80" s="888"/>
      <c r="M80" s="888"/>
      <c r="N80" s="888"/>
      <c r="O80" s="888"/>
      <c r="P80" s="889"/>
      <c r="Q80" s="890"/>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846"/>
      <c r="BA80" s="846"/>
      <c r="BB80" s="846"/>
      <c r="BC80" s="846"/>
      <c r="BD80" s="847"/>
      <c r="BE80" s="233"/>
      <c r="BF80" s="233"/>
      <c r="BG80" s="233"/>
      <c r="BH80" s="233"/>
      <c r="BI80" s="233"/>
      <c r="BJ80" s="233"/>
      <c r="BK80" s="233"/>
      <c r="BL80" s="233"/>
      <c r="BM80" s="233"/>
      <c r="BN80" s="233"/>
      <c r="BO80" s="233"/>
      <c r="BP80" s="233"/>
      <c r="BQ80" s="230">
        <v>74</v>
      </c>
      <c r="BR80" s="235"/>
      <c r="BS80" s="873"/>
      <c r="BT80" s="874"/>
      <c r="BU80" s="874"/>
      <c r="BV80" s="874"/>
      <c r="BW80" s="874"/>
      <c r="BX80" s="874"/>
      <c r="BY80" s="874"/>
      <c r="BZ80" s="874"/>
      <c r="CA80" s="874"/>
      <c r="CB80" s="874"/>
      <c r="CC80" s="874"/>
      <c r="CD80" s="874"/>
      <c r="CE80" s="874"/>
      <c r="CF80" s="874"/>
      <c r="CG80" s="879"/>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221"/>
    </row>
    <row r="81" spans="1:131" ht="26.25" customHeight="1" x14ac:dyDescent="0.2">
      <c r="A81" s="230">
        <v>14</v>
      </c>
      <c r="B81" s="887"/>
      <c r="C81" s="888"/>
      <c r="D81" s="888"/>
      <c r="E81" s="888"/>
      <c r="F81" s="888"/>
      <c r="G81" s="888"/>
      <c r="H81" s="888"/>
      <c r="I81" s="888"/>
      <c r="J81" s="888"/>
      <c r="K81" s="888"/>
      <c r="L81" s="888"/>
      <c r="M81" s="888"/>
      <c r="N81" s="888"/>
      <c r="O81" s="888"/>
      <c r="P81" s="889"/>
      <c r="Q81" s="890"/>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846"/>
      <c r="BA81" s="846"/>
      <c r="BB81" s="846"/>
      <c r="BC81" s="846"/>
      <c r="BD81" s="847"/>
      <c r="BE81" s="233"/>
      <c r="BF81" s="233"/>
      <c r="BG81" s="233"/>
      <c r="BH81" s="233"/>
      <c r="BI81" s="233"/>
      <c r="BJ81" s="233"/>
      <c r="BK81" s="233"/>
      <c r="BL81" s="233"/>
      <c r="BM81" s="233"/>
      <c r="BN81" s="233"/>
      <c r="BO81" s="233"/>
      <c r="BP81" s="233"/>
      <c r="BQ81" s="230">
        <v>75</v>
      </c>
      <c r="BR81" s="235"/>
      <c r="BS81" s="873"/>
      <c r="BT81" s="874"/>
      <c r="BU81" s="874"/>
      <c r="BV81" s="874"/>
      <c r="BW81" s="874"/>
      <c r="BX81" s="874"/>
      <c r="BY81" s="874"/>
      <c r="BZ81" s="874"/>
      <c r="CA81" s="874"/>
      <c r="CB81" s="874"/>
      <c r="CC81" s="874"/>
      <c r="CD81" s="874"/>
      <c r="CE81" s="874"/>
      <c r="CF81" s="874"/>
      <c r="CG81" s="879"/>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221"/>
    </row>
    <row r="82" spans="1:131" ht="26.25" customHeight="1" x14ac:dyDescent="0.2">
      <c r="A82" s="230">
        <v>15</v>
      </c>
      <c r="B82" s="887"/>
      <c r="C82" s="888"/>
      <c r="D82" s="888"/>
      <c r="E82" s="888"/>
      <c r="F82" s="888"/>
      <c r="G82" s="888"/>
      <c r="H82" s="888"/>
      <c r="I82" s="888"/>
      <c r="J82" s="888"/>
      <c r="K82" s="888"/>
      <c r="L82" s="888"/>
      <c r="M82" s="888"/>
      <c r="N82" s="888"/>
      <c r="O82" s="888"/>
      <c r="P82" s="889"/>
      <c r="Q82" s="890"/>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46"/>
      <c r="BA82" s="846"/>
      <c r="BB82" s="846"/>
      <c r="BC82" s="846"/>
      <c r="BD82" s="847"/>
      <c r="BE82" s="233"/>
      <c r="BF82" s="233"/>
      <c r="BG82" s="233"/>
      <c r="BH82" s="233"/>
      <c r="BI82" s="233"/>
      <c r="BJ82" s="233"/>
      <c r="BK82" s="233"/>
      <c r="BL82" s="233"/>
      <c r="BM82" s="233"/>
      <c r="BN82" s="233"/>
      <c r="BO82" s="233"/>
      <c r="BP82" s="233"/>
      <c r="BQ82" s="230">
        <v>76</v>
      </c>
      <c r="BR82" s="235"/>
      <c r="BS82" s="873"/>
      <c r="BT82" s="874"/>
      <c r="BU82" s="874"/>
      <c r="BV82" s="874"/>
      <c r="BW82" s="874"/>
      <c r="BX82" s="874"/>
      <c r="BY82" s="874"/>
      <c r="BZ82" s="874"/>
      <c r="CA82" s="874"/>
      <c r="CB82" s="874"/>
      <c r="CC82" s="874"/>
      <c r="CD82" s="874"/>
      <c r="CE82" s="874"/>
      <c r="CF82" s="874"/>
      <c r="CG82" s="879"/>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221"/>
    </row>
    <row r="83" spans="1:131" ht="26.25" customHeight="1" x14ac:dyDescent="0.2">
      <c r="A83" s="230">
        <v>16</v>
      </c>
      <c r="B83" s="887"/>
      <c r="C83" s="888"/>
      <c r="D83" s="888"/>
      <c r="E83" s="888"/>
      <c r="F83" s="888"/>
      <c r="G83" s="888"/>
      <c r="H83" s="888"/>
      <c r="I83" s="888"/>
      <c r="J83" s="888"/>
      <c r="K83" s="888"/>
      <c r="L83" s="888"/>
      <c r="M83" s="888"/>
      <c r="N83" s="888"/>
      <c r="O83" s="888"/>
      <c r="P83" s="889"/>
      <c r="Q83" s="890"/>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46"/>
      <c r="BA83" s="846"/>
      <c r="BB83" s="846"/>
      <c r="BC83" s="846"/>
      <c r="BD83" s="847"/>
      <c r="BE83" s="233"/>
      <c r="BF83" s="233"/>
      <c r="BG83" s="233"/>
      <c r="BH83" s="233"/>
      <c r="BI83" s="233"/>
      <c r="BJ83" s="233"/>
      <c r="BK83" s="233"/>
      <c r="BL83" s="233"/>
      <c r="BM83" s="233"/>
      <c r="BN83" s="233"/>
      <c r="BO83" s="233"/>
      <c r="BP83" s="233"/>
      <c r="BQ83" s="230">
        <v>77</v>
      </c>
      <c r="BR83" s="235"/>
      <c r="BS83" s="873"/>
      <c r="BT83" s="874"/>
      <c r="BU83" s="874"/>
      <c r="BV83" s="874"/>
      <c r="BW83" s="874"/>
      <c r="BX83" s="874"/>
      <c r="BY83" s="874"/>
      <c r="BZ83" s="874"/>
      <c r="CA83" s="874"/>
      <c r="CB83" s="874"/>
      <c r="CC83" s="874"/>
      <c r="CD83" s="874"/>
      <c r="CE83" s="874"/>
      <c r="CF83" s="874"/>
      <c r="CG83" s="879"/>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221"/>
    </row>
    <row r="84" spans="1:131" ht="26.25" customHeight="1" x14ac:dyDescent="0.2">
      <c r="A84" s="230">
        <v>17</v>
      </c>
      <c r="B84" s="887"/>
      <c r="C84" s="888"/>
      <c r="D84" s="888"/>
      <c r="E84" s="888"/>
      <c r="F84" s="888"/>
      <c r="G84" s="888"/>
      <c r="H84" s="888"/>
      <c r="I84" s="888"/>
      <c r="J84" s="888"/>
      <c r="K84" s="888"/>
      <c r="L84" s="888"/>
      <c r="M84" s="888"/>
      <c r="N84" s="888"/>
      <c r="O84" s="888"/>
      <c r="P84" s="889"/>
      <c r="Q84" s="890"/>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46"/>
      <c r="BA84" s="846"/>
      <c r="BB84" s="846"/>
      <c r="BC84" s="846"/>
      <c r="BD84" s="847"/>
      <c r="BE84" s="233"/>
      <c r="BF84" s="233"/>
      <c r="BG84" s="233"/>
      <c r="BH84" s="233"/>
      <c r="BI84" s="233"/>
      <c r="BJ84" s="233"/>
      <c r="BK84" s="233"/>
      <c r="BL84" s="233"/>
      <c r="BM84" s="233"/>
      <c r="BN84" s="233"/>
      <c r="BO84" s="233"/>
      <c r="BP84" s="233"/>
      <c r="BQ84" s="230">
        <v>78</v>
      </c>
      <c r="BR84" s="235"/>
      <c r="BS84" s="873"/>
      <c r="BT84" s="874"/>
      <c r="BU84" s="874"/>
      <c r="BV84" s="874"/>
      <c r="BW84" s="874"/>
      <c r="BX84" s="874"/>
      <c r="BY84" s="874"/>
      <c r="BZ84" s="874"/>
      <c r="CA84" s="874"/>
      <c r="CB84" s="874"/>
      <c r="CC84" s="874"/>
      <c r="CD84" s="874"/>
      <c r="CE84" s="874"/>
      <c r="CF84" s="874"/>
      <c r="CG84" s="879"/>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221"/>
    </row>
    <row r="85" spans="1:131" ht="26.25" customHeight="1" x14ac:dyDescent="0.2">
      <c r="A85" s="230">
        <v>18</v>
      </c>
      <c r="B85" s="887"/>
      <c r="C85" s="888"/>
      <c r="D85" s="888"/>
      <c r="E85" s="888"/>
      <c r="F85" s="888"/>
      <c r="G85" s="888"/>
      <c r="H85" s="888"/>
      <c r="I85" s="888"/>
      <c r="J85" s="888"/>
      <c r="K85" s="888"/>
      <c r="L85" s="888"/>
      <c r="M85" s="888"/>
      <c r="N85" s="888"/>
      <c r="O85" s="888"/>
      <c r="P85" s="889"/>
      <c r="Q85" s="890"/>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46"/>
      <c r="BA85" s="846"/>
      <c r="BB85" s="846"/>
      <c r="BC85" s="846"/>
      <c r="BD85" s="847"/>
      <c r="BE85" s="233"/>
      <c r="BF85" s="233"/>
      <c r="BG85" s="233"/>
      <c r="BH85" s="233"/>
      <c r="BI85" s="233"/>
      <c r="BJ85" s="233"/>
      <c r="BK85" s="233"/>
      <c r="BL85" s="233"/>
      <c r="BM85" s="233"/>
      <c r="BN85" s="233"/>
      <c r="BO85" s="233"/>
      <c r="BP85" s="233"/>
      <c r="BQ85" s="230">
        <v>79</v>
      </c>
      <c r="BR85" s="235"/>
      <c r="BS85" s="873"/>
      <c r="BT85" s="874"/>
      <c r="BU85" s="874"/>
      <c r="BV85" s="874"/>
      <c r="BW85" s="874"/>
      <c r="BX85" s="874"/>
      <c r="BY85" s="874"/>
      <c r="BZ85" s="874"/>
      <c r="CA85" s="874"/>
      <c r="CB85" s="874"/>
      <c r="CC85" s="874"/>
      <c r="CD85" s="874"/>
      <c r="CE85" s="874"/>
      <c r="CF85" s="874"/>
      <c r="CG85" s="879"/>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221"/>
    </row>
    <row r="86" spans="1:131" ht="26.25" customHeight="1" x14ac:dyDescent="0.2">
      <c r="A86" s="230">
        <v>19</v>
      </c>
      <c r="B86" s="887"/>
      <c r="C86" s="888"/>
      <c r="D86" s="888"/>
      <c r="E86" s="888"/>
      <c r="F86" s="888"/>
      <c r="G86" s="888"/>
      <c r="H86" s="888"/>
      <c r="I86" s="888"/>
      <c r="J86" s="888"/>
      <c r="K86" s="888"/>
      <c r="L86" s="888"/>
      <c r="M86" s="888"/>
      <c r="N86" s="888"/>
      <c r="O86" s="888"/>
      <c r="P86" s="889"/>
      <c r="Q86" s="890"/>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6"/>
      <c r="BA86" s="846"/>
      <c r="BB86" s="846"/>
      <c r="BC86" s="846"/>
      <c r="BD86" s="847"/>
      <c r="BE86" s="233"/>
      <c r="BF86" s="233"/>
      <c r="BG86" s="233"/>
      <c r="BH86" s="233"/>
      <c r="BI86" s="233"/>
      <c r="BJ86" s="233"/>
      <c r="BK86" s="233"/>
      <c r="BL86" s="233"/>
      <c r="BM86" s="233"/>
      <c r="BN86" s="233"/>
      <c r="BO86" s="233"/>
      <c r="BP86" s="233"/>
      <c r="BQ86" s="230">
        <v>80</v>
      </c>
      <c r="BR86" s="235"/>
      <c r="BS86" s="873"/>
      <c r="BT86" s="874"/>
      <c r="BU86" s="874"/>
      <c r="BV86" s="874"/>
      <c r="BW86" s="874"/>
      <c r="BX86" s="874"/>
      <c r="BY86" s="874"/>
      <c r="BZ86" s="874"/>
      <c r="CA86" s="874"/>
      <c r="CB86" s="874"/>
      <c r="CC86" s="874"/>
      <c r="CD86" s="874"/>
      <c r="CE86" s="874"/>
      <c r="CF86" s="874"/>
      <c r="CG86" s="879"/>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221"/>
    </row>
    <row r="87" spans="1:131" ht="26.25" customHeight="1" x14ac:dyDescent="0.2">
      <c r="A87" s="236">
        <v>20</v>
      </c>
      <c r="B87" s="894"/>
      <c r="C87" s="895"/>
      <c r="D87" s="895"/>
      <c r="E87" s="895"/>
      <c r="F87" s="895"/>
      <c r="G87" s="895"/>
      <c r="H87" s="895"/>
      <c r="I87" s="895"/>
      <c r="J87" s="895"/>
      <c r="K87" s="895"/>
      <c r="L87" s="895"/>
      <c r="M87" s="895"/>
      <c r="N87" s="895"/>
      <c r="O87" s="895"/>
      <c r="P87" s="896"/>
      <c r="Q87" s="897"/>
      <c r="R87" s="898"/>
      <c r="S87" s="898"/>
      <c r="T87" s="898"/>
      <c r="U87" s="898"/>
      <c r="V87" s="898"/>
      <c r="W87" s="898"/>
      <c r="X87" s="898"/>
      <c r="Y87" s="898"/>
      <c r="Z87" s="898"/>
      <c r="AA87" s="898"/>
      <c r="AB87" s="898"/>
      <c r="AC87" s="898"/>
      <c r="AD87" s="898"/>
      <c r="AE87" s="898"/>
      <c r="AF87" s="898"/>
      <c r="AG87" s="898"/>
      <c r="AH87" s="898"/>
      <c r="AI87" s="898"/>
      <c r="AJ87" s="898"/>
      <c r="AK87" s="898"/>
      <c r="AL87" s="898"/>
      <c r="AM87" s="898"/>
      <c r="AN87" s="898"/>
      <c r="AO87" s="898"/>
      <c r="AP87" s="898"/>
      <c r="AQ87" s="898"/>
      <c r="AR87" s="898"/>
      <c r="AS87" s="898"/>
      <c r="AT87" s="898"/>
      <c r="AU87" s="898"/>
      <c r="AV87" s="898"/>
      <c r="AW87" s="898"/>
      <c r="AX87" s="898"/>
      <c r="AY87" s="898"/>
      <c r="AZ87" s="899"/>
      <c r="BA87" s="899"/>
      <c r="BB87" s="899"/>
      <c r="BC87" s="899"/>
      <c r="BD87" s="900"/>
      <c r="BE87" s="233"/>
      <c r="BF87" s="233"/>
      <c r="BG87" s="233"/>
      <c r="BH87" s="233"/>
      <c r="BI87" s="233"/>
      <c r="BJ87" s="233"/>
      <c r="BK87" s="233"/>
      <c r="BL87" s="233"/>
      <c r="BM87" s="233"/>
      <c r="BN87" s="233"/>
      <c r="BO87" s="233"/>
      <c r="BP87" s="233"/>
      <c r="BQ87" s="230">
        <v>81</v>
      </c>
      <c r="BR87" s="235"/>
      <c r="BS87" s="873"/>
      <c r="BT87" s="874"/>
      <c r="BU87" s="874"/>
      <c r="BV87" s="874"/>
      <c r="BW87" s="874"/>
      <c r="BX87" s="874"/>
      <c r="BY87" s="874"/>
      <c r="BZ87" s="874"/>
      <c r="CA87" s="874"/>
      <c r="CB87" s="874"/>
      <c r="CC87" s="874"/>
      <c r="CD87" s="874"/>
      <c r="CE87" s="874"/>
      <c r="CF87" s="874"/>
      <c r="CG87" s="879"/>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221"/>
    </row>
    <row r="88" spans="1:131" ht="26.25" customHeight="1" thickBot="1" x14ac:dyDescent="0.25">
      <c r="A88" s="232" t="s">
        <v>389</v>
      </c>
      <c r="B88" s="803" t="s">
        <v>416</v>
      </c>
      <c r="C88" s="804"/>
      <c r="D88" s="804"/>
      <c r="E88" s="804"/>
      <c r="F88" s="804"/>
      <c r="G88" s="804"/>
      <c r="H88" s="804"/>
      <c r="I88" s="804"/>
      <c r="J88" s="804"/>
      <c r="K88" s="804"/>
      <c r="L88" s="804"/>
      <c r="M88" s="804"/>
      <c r="N88" s="804"/>
      <c r="O88" s="804"/>
      <c r="P88" s="805"/>
      <c r="Q88" s="854"/>
      <c r="R88" s="855"/>
      <c r="S88" s="855"/>
      <c r="T88" s="855"/>
      <c r="U88" s="855"/>
      <c r="V88" s="855"/>
      <c r="W88" s="855"/>
      <c r="X88" s="855"/>
      <c r="Y88" s="855"/>
      <c r="Z88" s="855"/>
      <c r="AA88" s="855"/>
      <c r="AB88" s="855"/>
      <c r="AC88" s="855"/>
      <c r="AD88" s="855"/>
      <c r="AE88" s="855"/>
      <c r="AF88" s="858">
        <v>39817</v>
      </c>
      <c r="AG88" s="858"/>
      <c r="AH88" s="858"/>
      <c r="AI88" s="858"/>
      <c r="AJ88" s="858"/>
      <c r="AK88" s="855"/>
      <c r="AL88" s="855"/>
      <c r="AM88" s="855"/>
      <c r="AN88" s="855"/>
      <c r="AO88" s="855"/>
      <c r="AP88" s="858">
        <f>AP70</f>
        <v>222</v>
      </c>
      <c r="AQ88" s="858"/>
      <c r="AR88" s="858"/>
      <c r="AS88" s="858"/>
      <c r="AT88" s="858"/>
      <c r="AU88" s="858">
        <f>AU70</f>
        <v>20</v>
      </c>
      <c r="AV88" s="858"/>
      <c r="AW88" s="858"/>
      <c r="AX88" s="858"/>
      <c r="AY88" s="858"/>
      <c r="AZ88" s="863"/>
      <c r="BA88" s="863"/>
      <c r="BB88" s="863"/>
      <c r="BC88" s="863"/>
      <c r="BD88" s="864"/>
      <c r="BE88" s="233"/>
      <c r="BF88" s="233"/>
      <c r="BG88" s="233"/>
      <c r="BH88" s="233"/>
      <c r="BI88" s="233"/>
      <c r="BJ88" s="233"/>
      <c r="BK88" s="233"/>
      <c r="BL88" s="233"/>
      <c r="BM88" s="233"/>
      <c r="BN88" s="233"/>
      <c r="BO88" s="233"/>
      <c r="BP88" s="233"/>
      <c r="BQ88" s="230">
        <v>82</v>
      </c>
      <c r="BR88" s="235"/>
      <c r="BS88" s="873"/>
      <c r="BT88" s="874"/>
      <c r="BU88" s="874"/>
      <c r="BV88" s="874"/>
      <c r="BW88" s="874"/>
      <c r="BX88" s="874"/>
      <c r="BY88" s="874"/>
      <c r="BZ88" s="874"/>
      <c r="CA88" s="874"/>
      <c r="CB88" s="874"/>
      <c r="CC88" s="874"/>
      <c r="CD88" s="874"/>
      <c r="CE88" s="874"/>
      <c r="CF88" s="874"/>
      <c r="CG88" s="879"/>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73"/>
      <c r="BT89" s="874"/>
      <c r="BU89" s="874"/>
      <c r="BV89" s="874"/>
      <c r="BW89" s="874"/>
      <c r="BX89" s="874"/>
      <c r="BY89" s="874"/>
      <c r="BZ89" s="874"/>
      <c r="CA89" s="874"/>
      <c r="CB89" s="874"/>
      <c r="CC89" s="874"/>
      <c r="CD89" s="874"/>
      <c r="CE89" s="874"/>
      <c r="CF89" s="874"/>
      <c r="CG89" s="879"/>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73"/>
      <c r="BT90" s="874"/>
      <c r="BU90" s="874"/>
      <c r="BV90" s="874"/>
      <c r="BW90" s="874"/>
      <c r="BX90" s="874"/>
      <c r="BY90" s="874"/>
      <c r="BZ90" s="874"/>
      <c r="CA90" s="874"/>
      <c r="CB90" s="874"/>
      <c r="CC90" s="874"/>
      <c r="CD90" s="874"/>
      <c r="CE90" s="874"/>
      <c r="CF90" s="874"/>
      <c r="CG90" s="879"/>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73"/>
      <c r="BT91" s="874"/>
      <c r="BU91" s="874"/>
      <c r="BV91" s="874"/>
      <c r="BW91" s="874"/>
      <c r="BX91" s="874"/>
      <c r="BY91" s="874"/>
      <c r="BZ91" s="874"/>
      <c r="CA91" s="874"/>
      <c r="CB91" s="874"/>
      <c r="CC91" s="874"/>
      <c r="CD91" s="874"/>
      <c r="CE91" s="874"/>
      <c r="CF91" s="874"/>
      <c r="CG91" s="879"/>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73"/>
      <c r="BT92" s="874"/>
      <c r="BU92" s="874"/>
      <c r="BV92" s="874"/>
      <c r="BW92" s="874"/>
      <c r="BX92" s="874"/>
      <c r="BY92" s="874"/>
      <c r="BZ92" s="874"/>
      <c r="CA92" s="874"/>
      <c r="CB92" s="874"/>
      <c r="CC92" s="874"/>
      <c r="CD92" s="874"/>
      <c r="CE92" s="874"/>
      <c r="CF92" s="874"/>
      <c r="CG92" s="879"/>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73"/>
      <c r="BT93" s="874"/>
      <c r="BU93" s="874"/>
      <c r="BV93" s="874"/>
      <c r="BW93" s="874"/>
      <c r="BX93" s="874"/>
      <c r="BY93" s="874"/>
      <c r="BZ93" s="874"/>
      <c r="CA93" s="874"/>
      <c r="CB93" s="874"/>
      <c r="CC93" s="874"/>
      <c r="CD93" s="874"/>
      <c r="CE93" s="874"/>
      <c r="CF93" s="874"/>
      <c r="CG93" s="879"/>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73"/>
      <c r="BT94" s="874"/>
      <c r="BU94" s="874"/>
      <c r="BV94" s="874"/>
      <c r="BW94" s="874"/>
      <c r="BX94" s="874"/>
      <c r="BY94" s="874"/>
      <c r="BZ94" s="874"/>
      <c r="CA94" s="874"/>
      <c r="CB94" s="874"/>
      <c r="CC94" s="874"/>
      <c r="CD94" s="874"/>
      <c r="CE94" s="874"/>
      <c r="CF94" s="874"/>
      <c r="CG94" s="879"/>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73"/>
      <c r="BT95" s="874"/>
      <c r="BU95" s="874"/>
      <c r="BV95" s="874"/>
      <c r="BW95" s="874"/>
      <c r="BX95" s="874"/>
      <c r="BY95" s="874"/>
      <c r="BZ95" s="874"/>
      <c r="CA95" s="874"/>
      <c r="CB95" s="874"/>
      <c r="CC95" s="874"/>
      <c r="CD95" s="874"/>
      <c r="CE95" s="874"/>
      <c r="CF95" s="874"/>
      <c r="CG95" s="879"/>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73"/>
      <c r="BT96" s="874"/>
      <c r="BU96" s="874"/>
      <c r="BV96" s="874"/>
      <c r="BW96" s="874"/>
      <c r="BX96" s="874"/>
      <c r="BY96" s="874"/>
      <c r="BZ96" s="874"/>
      <c r="CA96" s="874"/>
      <c r="CB96" s="874"/>
      <c r="CC96" s="874"/>
      <c r="CD96" s="874"/>
      <c r="CE96" s="874"/>
      <c r="CF96" s="874"/>
      <c r="CG96" s="879"/>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73"/>
      <c r="BT97" s="874"/>
      <c r="BU97" s="874"/>
      <c r="BV97" s="874"/>
      <c r="BW97" s="874"/>
      <c r="BX97" s="874"/>
      <c r="BY97" s="874"/>
      <c r="BZ97" s="874"/>
      <c r="CA97" s="874"/>
      <c r="CB97" s="874"/>
      <c r="CC97" s="874"/>
      <c r="CD97" s="874"/>
      <c r="CE97" s="874"/>
      <c r="CF97" s="874"/>
      <c r="CG97" s="879"/>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73"/>
      <c r="BT98" s="874"/>
      <c r="BU98" s="874"/>
      <c r="BV98" s="874"/>
      <c r="BW98" s="874"/>
      <c r="BX98" s="874"/>
      <c r="BY98" s="874"/>
      <c r="BZ98" s="874"/>
      <c r="CA98" s="874"/>
      <c r="CB98" s="874"/>
      <c r="CC98" s="874"/>
      <c r="CD98" s="874"/>
      <c r="CE98" s="874"/>
      <c r="CF98" s="874"/>
      <c r="CG98" s="879"/>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73"/>
      <c r="BT99" s="874"/>
      <c r="BU99" s="874"/>
      <c r="BV99" s="874"/>
      <c r="BW99" s="874"/>
      <c r="BX99" s="874"/>
      <c r="BY99" s="874"/>
      <c r="BZ99" s="874"/>
      <c r="CA99" s="874"/>
      <c r="CB99" s="874"/>
      <c r="CC99" s="874"/>
      <c r="CD99" s="874"/>
      <c r="CE99" s="874"/>
      <c r="CF99" s="874"/>
      <c r="CG99" s="879"/>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73"/>
      <c r="BT100" s="874"/>
      <c r="BU100" s="874"/>
      <c r="BV100" s="874"/>
      <c r="BW100" s="874"/>
      <c r="BX100" s="874"/>
      <c r="BY100" s="874"/>
      <c r="BZ100" s="874"/>
      <c r="CA100" s="874"/>
      <c r="CB100" s="874"/>
      <c r="CC100" s="874"/>
      <c r="CD100" s="874"/>
      <c r="CE100" s="874"/>
      <c r="CF100" s="874"/>
      <c r="CG100" s="879"/>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73"/>
      <c r="BT101" s="874"/>
      <c r="BU101" s="874"/>
      <c r="BV101" s="874"/>
      <c r="BW101" s="874"/>
      <c r="BX101" s="874"/>
      <c r="BY101" s="874"/>
      <c r="BZ101" s="874"/>
      <c r="CA101" s="874"/>
      <c r="CB101" s="874"/>
      <c r="CC101" s="874"/>
      <c r="CD101" s="874"/>
      <c r="CE101" s="874"/>
      <c r="CF101" s="874"/>
      <c r="CG101" s="879"/>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389</v>
      </c>
      <c r="BR102" s="803" t="s">
        <v>417</v>
      </c>
      <c r="BS102" s="804"/>
      <c r="BT102" s="804"/>
      <c r="BU102" s="804"/>
      <c r="BV102" s="804"/>
      <c r="BW102" s="804"/>
      <c r="BX102" s="804"/>
      <c r="BY102" s="804"/>
      <c r="BZ102" s="804"/>
      <c r="CA102" s="804"/>
      <c r="CB102" s="804"/>
      <c r="CC102" s="804"/>
      <c r="CD102" s="804"/>
      <c r="CE102" s="804"/>
      <c r="CF102" s="804"/>
      <c r="CG102" s="805"/>
      <c r="CH102" s="901"/>
      <c r="CI102" s="902"/>
      <c r="CJ102" s="902"/>
      <c r="CK102" s="902"/>
      <c r="CL102" s="903"/>
      <c r="CM102" s="901"/>
      <c r="CN102" s="902"/>
      <c r="CO102" s="902"/>
      <c r="CP102" s="902"/>
      <c r="CQ102" s="903"/>
      <c r="CR102" s="904">
        <f>SUM(CR7:CV17)</f>
        <v>2425.085</v>
      </c>
      <c r="CS102" s="866"/>
      <c r="CT102" s="866"/>
      <c r="CU102" s="866"/>
      <c r="CV102" s="905"/>
      <c r="CW102" s="904">
        <f>SUM(CW7:DA17)</f>
        <v>125.172</v>
      </c>
      <c r="CX102" s="866"/>
      <c r="CY102" s="866"/>
      <c r="CZ102" s="866"/>
      <c r="DA102" s="905"/>
      <c r="DB102" s="904" t="s">
        <v>509</v>
      </c>
      <c r="DC102" s="866"/>
      <c r="DD102" s="866"/>
      <c r="DE102" s="866"/>
      <c r="DF102" s="905"/>
      <c r="DG102" s="904" t="s">
        <v>509</v>
      </c>
      <c r="DH102" s="866"/>
      <c r="DI102" s="866"/>
      <c r="DJ102" s="866"/>
      <c r="DK102" s="905"/>
      <c r="DL102" s="904" t="s">
        <v>509</v>
      </c>
      <c r="DM102" s="866"/>
      <c r="DN102" s="866"/>
      <c r="DO102" s="866"/>
      <c r="DP102" s="905"/>
      <c r="DQ102" s="904" t="s">
        <v>509</v>
      </c>
      <c r="DR102" s="866"/>
      <c r="DS102" s="866"/>
      <c r="DT102" s="866"/>
      <c r="DU102" s="905"/>
      <c r="DV102" s="803"/>
      <c r="DW102" s="804"/>
      <c r="DX102" s="804"/>
      <c r="DY102" s="804"/>
      <c r="DZ102" s="928"/>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9" t="s">
        <v>418</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30" t="s">
        <v>419</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31" t="s">
        <v>422</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423</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221" customFormat="1" ht="26.25" customHeight="1" x14ac:dyDescent="0.2">
      <c r="A109" s="926" t="s">
        <v>424</v>
      </c>
      <c r="B109" s="907"/>
      <c r="C109" s="907"/>
      <c r="D109" s="907"/>
      <c r="E109" s="907"/>
      <c r="F109" s="907"/>
      <c r="G109" s="907"/>
      <c r="H109" s="907"/>
      <c r="I109" s="907"/>
      <c r="J109" s="907"/>
      <c r="K109" s="907"/>
      <c r="L109" s="907"/>
      <c r="M109" s="907"/>
      <c r="N109" s="907"/>
      <c r="O109" s="907"/>
      <c r="P109" s="907"/>
      <c r="Q109" s="907"/>
      <c r="R109" s="907"/>
      <c r="S109" s="907"/>
      <c r="T109" s="907"/>
      <c r="U109" s="907"/>
      <c r="V109" s="907"/>
      <c r="W109" s="907"/>
      <c r="X109" s="907"/>
      <c r="Y109" s="907"/>
      <c r="Z109" s="908"/>
      <c r="AA109" s="906" t="s">
        <v>425</v>
      </c>
      <c r="AB109" s="907"/>
      <c r="AC109" s="907"/>
      <c r="AD109" s="907"/>
      <c r="AE109" s="908"/>
      <c r="AF109" s="906" t="s">
        <v>426</v>
      </c>
      <c r="AG109" s="907"/>
      <c r="AH109" s="907"/>
      <c r="AI109" s="907"/>
      <c r="AJ109" s="908"/>
      <c r="AK109" s="906" t="s">
        <v>303</v>
      </c>
      <c r="AL109" s="907"/>
      <c r="AM109" s="907"/>
      <c r="AN109" s="907"/>
      <c r="AO109" s="908"/>
      <c r="AP109" s="906" t="s">
        <v>427</v>
      </c>
      <c r="AQ109" s="907"/>
      <c r="AR109" s="907"/>
      <c r="AS109" s="907"/>
      <c r="AT109" s="909"/>
      <c r="AU109" s="926" t="s">
        <v>424</v>
      </c>
      <c r="AV109" s="907"/>
      <c r="AW109" s="907"/>
      <c r="AX109" s="907"/>
      <c r="AY109" s="907"/>
      <c r="AZ109" s="907"/>
      <c r="BA109" s="907"/>
      <c r="BB109" s="907"/>
      <c r="BC109" s="907"/>
      <c r="BD109" s="907"/>
      <c r="BE109" s="907"/>
      <c r="BF109" s="907"/>
      <c r="BG109" s="907"/>
      <c r="BH109" s="907"/>
      <c r="BI109" s="907"/>
      <c r="BJ109" s="907"/>
      <c r="BK109" s="907"/>
      <c r="BL109" s="907"/>
      <c r="BM109" s="907"/>
      <c r="BN109" s="907"/>
      <c r="BO109" s="907"/>
      <c r="BP109" s="908"/>
      <c r="BQ109" s="906" t="s">
        <v>425</v>
      </c>
      <c r="BR109" s="907"/>
      <c r="BS109" s="907"/>
      <c r="BT109" s="907"/>
      <c r="BU109" s="908"/>
      <c r="BV109" s="906" t="s">
        <v>426</v>
      </c>
      <c r="BW109" s="907"/>
      <c r="BX109" s="907"/>
      <c r="BY109" s="907"/>
      <c r="BZ109" s="908"/>
      <c r="CA109" s="906" t="s">
        <v>303</v>
      </c>
      <c r="CB109" s="907"/>
      <c r="CC109" s="907"/>
      <c r="CD109" s="907"/>
      <c r="CE109" s="908"/>
      <c r="CF109" s="927" t="s">
        <v>427</v>
      </c>
      <c r="CG109" s="927"/>
      <c r="CH109" s="927"/>
      <c r="CI109" s="927"/>
      <c r="CJ109" s="927"/>
      <c r="CK109" s="906" t="s">
        <v>428</v>
      </c>
      <c r="CL109" s="907"/>
      <c r="CM109" s="907"/>
      <c r="CN109" s="907"/>
      <c r="CO109" s="907"/>
      <c r="CP109" s="907"/>
      <c r="CQ109" s="907"/>
      <c r="CR109" s="907"/>
      <c r="CS109" s="907"/>
      <c r="CT109" s="907"/>
      <c r="CU109" s="907"/>
      <c r="CV109" s="907"/>
      <c r="CW109" s="907"/>
      <c r="CX109" s="907"/>
      <c r="CY109" s="907"/>
      <c r="CZ109" s="907"/>
      <c r="DA109" s="907"/>
      <c r="DB109" s="907"/>
      <c r="DC109" s="907"/>
      <c r="DD109" s="907"/>
      <c r="DE109" s="907"/>
      <c r="DF109" s="908"/>
      <c r="DG109" s="906" t="s">
        <v>425</v>
      </c>
      <c r="DH109" s="907"/>
      <c r="DI109" s="907"/>
      <c r="DJ109" s="907"/>
      <c r="DK109" s="908"/>
      <c r="DL109" s="906" t="s">
        <v>426</v>
      </c>
      <c r="DM109" s="907"/>
      <c r="DN109" s="907"/>
      <c r="DO109" s="907"/>
      <c r="DP109" s="908"/>
      <c r="DQ109" s="906" t="s">
        <v>303</v>
      </c>
      <c r="DR109" s="907"/>
      <c r="DS109" s="907"/>
      <c r="DT109" s="907"/>
      <c r="DU109" s="908"/>
      <c r="DV109" s="906" t="s">
        <v>427</v>
      </c>
      <c r="DW109" s="907"/>
      <c r="DX109" s="907"/>
      <c r="DY109" s="907"/>
      <c r="DZ109" s="909"/>
    </row>
    <row r="110" spans="1:131" s="221" customFormat="1" ht="26.25" customHeight="1" x14ac:dyDescent="0.2">
      <c r="A110" s="910" t="s">
        <v>429</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13">
        <v>6963974</v>
      </c>
      <c r="AB110" s="914"/>
      <c r="AC110" s="914"/>
      <c r="AD110" s="914"/>
      <c r="AE110" s="915"/>
      <c r="AF110" s="916">
        <v>7647424</v>
      </c>
      <c r="AG110" s="914"/>
      <c r="AH110" s="914"/>
      <c r="AI110" s="914"/>
      <c r="AJ110" s="915"/>
      <c r="AK110" s="916">
        <v>7200960</v>
      </c>
      <c r="AL110" s="914"/>
      <c r="AM110" s="914"/>
      <c r="AN110" s="914"/>
      <c r="AO110" s="915"/>
      <c r="AP110" s="917">
        <v>9.3000000000000007</v>
      </c>
      <c r="AQ110" s="918"/>
      <c r="AR110" s="918"/>
      <c r="AS110" s="918"/>
      <c r="AT110" s="919"/>
      <c r="AU110" s="920" t="s">
        <v>72</v>
      </c>
      <c r="AV110" s="921"/>
      <c r="AW110" s="921"/>
      <c r="AX110" s="921"/>
      <c r="AY110" s="921"/>
      <c r="AZ110" s="943" t="s">
        <v>430</v>
      </c>
      <c r="BA110" s="911"/>
      <c r="BB110" s="911"/>
      <c r="BC110" s="911"/>
      <c r="BD110" s="911"/>
      <c r="BE110" s="911"/>
      <c r="BF110" s="911"/>
      <c r="BG110" s="911"/>
      <c r="BH110" s="911"/>
      <c r="BI110" s="911"/>
      <c r="BJ110" s="911"/>
      <c r="BK110" s="911"/>
      <c r="BL110" s="911"/>
      <c r="BM110" s="911"/>
      <c r="BN110" s="911"/>
      <c r="BO110" s="911"/>
      <c r="BP110" s="912"/>
      <c r="BQ110" s="944">
        <v>79989964</v>
      </c>
      <c r="BR110" s="945"/>
      <c r="BS110" s="945"/>
      <c r="BT110" s="945"/>
      <c r="BU110" s="945"/>
      <c r="BV110" s="945">
        <v>87482916</v>
      </c>
      <c r="BW110" s="945"/>
      <c r="BX110" s="945"/>
      <c r="BY110" s="945"/>
      <c r="BZ110" s="945"/>
      <c r="CA110" s="945">
        <v>93810184</v>
      </c>
      <c r="CB110" s="945"/>
      <c r="CC110" s="945"/>
      <c r="CD110" s="945"/>
      <c r="CE110" s="945"/>
      <c r="CF110" s="958">
        <v>121.2</v>
      </c>
      <c r="CG110" s="959"/>
      <c r="CH110" s="959"/>
      <c r="CI110" s="959"/>
      <c r="CJ110" s="959"/>
      <c r="CK110" s="960" t="s">
        <v>431</v>
      </c>
      <c r="CL110" s="961"/>
      <c r="CM110" s="943" t="s">
        <v>432</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944" t="s">
        <v>433</v>
      </c>
      <c r="DH110" s="945"/>
      <c r="DI110" s="945"/>
      <c r="DJ110" s="945"/>
      <c r="DK110" s="945"/>
      <c r="DL110" s="945" t="s">
        <v>391</v>
      </c>
      <c r="DM110" s="945"/>
      <c r="DN110" s="945"/>
      <c r="DO110" s="945"/>
      <c r="DP110" s="945"/>
      <c r="DQ110" s="945" t="s">
        <v>434</v>
      </c>
      <c r="DR110" s="945"/>
      <c r="DS110" s="945"/>
      <c r="DT110" s="945"/>
      <c r="DU110" s="945"/>
      <c r="DV110" s="946" t="s">
        <v>433</v>
      </c>
      <c r="DW110" s="946"/>
      <c r="DX110" s="946"/>
      <c r="DY110" s="946"/>
      <c r="DZ110" s="947"/>
    </row>
    <row r="111" spans="1:131" s="221" customFormat="1" ht="26.25" customHeight="1" x14ac:dyDescent="0.2">
      <c r="A111" s="948" t="s">
        <v>435</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51" t="s">
        <v>391</v>
      </c>
      <c r="AB111" s="952"/>
      <c r="AC111" s="952"/>
      <c r="AD111" s="952"/>
      <c r="AE111" s="953"/>
      <c r="AF111" s="954" t="s">
        <v>126</v>
      </c>
      <c r="AG111" s="952"/>
      <c r="AH111" s="952"/>
      <c r="AI111" s="952"/>
      <c r="AJ111" s="953"/>
      <c r="AK111" s="954" t="s">
        <v>126</v>
      </c>
      <c r="AL111" s="952"/>
      <c r="AM111" s="952"/>
      <c r="AN111" s="952"/>
      <c r="AO111" s="953"/>
      <c r="AP111" s="955" t="s">
        <v>126</v>
      </c>
      <c r="AQ111" s="956"/>
      <c r="AR111" s="956"/>
      <c r="AS111" s="956"/>
      <c r="AT111" s="957"/>
      <c r="AU111" s="922"/>
      <c r="AV111" s="923"/>
      <c r="AW111" s="923"/>
      <c r="AX111" s="923"/>
      <c r="AY111" s="923"/>
      <c r="AZ111" s="936" t="s">
        <v>436</v>
      </c>
      <c r="BA111" s="937"/>
      <c r="BB111" s="937"/>
      <c r="BC111" s="937"/>
      <c r="BD111" s="937"/>
      <c r="BE111" s="937"/>
      <c r="BF111" s="937"/>
      <c r="BG111" s="937"/>
      <c r="BH111" s="937"/>
      <c r="BI111" s="937"/>
      <c r="BJ111" s="937"/>
      <c r="BK111" s="937"/>
      <c r="BL111" s="937"/>
      <c r="BM111" s="937"/>
      <c r="BN111" s="937"/>
      <c r="BO111" s="937"/>
      <c r="BP111" s="938"/>
      <c r="BQ111" s="939">
        <v>1954246</v>
      </c>
      <c r="BR111" s="940"/>
      <c r="BS111" s="940"/>
      <c r="BT111" s="940"/>
      <c r="BU111" s="940"/>
      <c r="BV111" s="940">
        <v>1866569</v>
      </c>
      <c r="BW111" s="940"/>
      <c r="BX111" s="940"/>
      <c r="BY111" s="940"/>
      <c r="BZ111" s="940"/>
      <c r="CA111" s="940">
        <v>2048502</v>
      </c>
      <c r="CB111" s="940"/>
      <c r="CC111" s="940"/>
      <c r="CD111" s="940"/>
      <c r="CE111" s="940"/>
      <c r="CF111" s="934">
        <v>2.6</v>
      </c>
      <c r="CG111" s="935"/>
      <c r="CH111" s="935"/>
      <c r="CI111" s="935"/>
      <c r="CJ111" s="935"/>
      <c r="CK111" s="962"/>
      <c r="CL111" s="963"/>
      <c r="CM111" s="936" t="s">
        <v>437</v>
      </c>
      <c r="CN111" s="937"/>
      <c r="CO111" s="937"/>
      <c r="CP111" s="937"/>
      <c r="CQ111" s="937"/>
      <c r="CR111" s="937"/>
      <c r="CS111" s="937"/>
      <c r="CT111" s="937"/>
      <c r="CU111" s="937"/>
      <c r="CV111" s="937"/>
      <c r="CW111" s="937"/>
      <c r="CX111" s="937"/>
      <c r="CY111" s="937"/>
      <c r="CZ111" s="937"/>
      <c r="DA111" s="937"/>
      <c r="DB111" s="937"/>
      <c r="DC111" s="937"/>
      <c r="DD111" s="937"/>
      <c r="DE111" s="937"/>
      <c r="DF111" s="938"/>
      <c r="DG111" s="939" t="s">
        <v>391</v>
      </c>
      <c r="DH111" s="940"/>
      <c r="DI111" s="940"/>
      <c r="DJ111" s="940"/>
      <c r="DK111" s="940"/>
      <c r="DL111" s="940" t="s">
        <v>391</v>
      </c>
      <c r="DM111" s="940"/>
      <c r="DN111" s="940"/>
      <c r="DO111" s="940"/>
      <c r="DP111" s="940"/>
      <c r="DQ111" s="940" t="s">
        <v>126</v>
      </c>
      <c r="DR111" s="940"/>
      <c r="DS111" s="940"/>
      <c r="DT111" s="940"/>
      <c r="DU111" s="940"/>
      <c r="DV111" s="941" t="s">
        <v>126</v>
      </c>
      <c r="DW111" s="941"/>
      <c r="DX111" s="941"/>
      <c r="DY111" s="941"/>
      <c r="DZ111" s="942"/>
    </row>
    <row r="112" spans="1:131" s="221" customFormat="1" ht="26.25" customHeight="1" x14ac:dyDescent="0.2">
      <c r="A112" s="966" t="s">
        <v>438</v>
      </c>
      <c r="B112" s="967"/>
      <c r="C112" s="937" t="s">
        <v>439</v>
      </c>
      <c r="D112" s="937"/>
      <c r="E112" s="937"/>
      <c r="F112" s="937"/>
      <c r="G112" s="937"/>
      <c r="H112" s="937"/>
      <c r="I112" s="937"/>
      <c r="J112" s="937"/>
      <c r="K112" s="937"/>
      <c r="L112" s="937"/>
      <c r="M112" s="937"/>
      <c r="N112" s="937"/>
      <c r="O112" s="937"/>
      <c r="P112" s="937"/>
      <c r="Q112" s="937"/>
      <c r="R112" s="937"/>
      <c r="S112" s="937"/>
      <c r="T112" s="937"/>
      <c r="U112" s="937"/>
      <c r="V112" s="937"/>
      <c r="W112" s="937"/>
      <c r="X112" s="937"/>
      <c r="Y112" s="937"/>
      <c r="Z112" s="938"/>
      <c r="AA112" s="972" t="s">
        <v>126</v>
      </c>
      <c r="AB112" s="973"/>
      <c r="AC112" s="973"/>
      <c r="AD112" s="973"/>
      <c r="AE112" s="974"/>
      <c r="AF112" s="975" t="s">
        <v>391</v>
      </c>
      <c r="AG112" s="973"/>
      <c r="AH112" s="973"/>
      <c r="AI112" s="973"/>
      <c r="AJ112" s="974"/>
      <c r="AK112" s="975" t="s">
        <v>126</v>
      </c>
      <c r="AL112" s="973"/>
      <c r="AM112" s="973"/>
      <c r="AN112" s="973"/>
      <c r="AO112" s="974"/>
      <c r="AP112" s="976" t="s">
        <v>126</v>
      </c>
      <c r="AQ112" s="977"/>
      <c r="AR112" s="977"/>
      <c r="AS112" s="977"/>
      <c r="AT112" s="978"/>
      <c r="AU112" s="922"/>
      <c r="AV112" s="923"/>
      <c r="AW112" s="923"/>
      <c r="AX112" s="923"/>
      <c r="AY112" s="923"/>
      <c r="AZ112" s="936" t="s">
        <v>440</v>
      </c>
      <c r="BA112" s="937"/>
      <c r="BB112" s="937"/>
      <c r="BC112" s="937"/>
      <c r="BD112" s="937"/>
      <c r="BE112" s="937"/>
      <c r="BF112" s="937"/>
      <c r="BG112" s="937"/>
      <c r="BH112" s="937"/>
      <c r="BI112" s="937"/>
      <c r="BJ112" s="937"/>
      <c r="BK112" s="937"/>
      <c r="BL112" s="937"/>
      <c r="BM112" s="937"/>
      <c r="BN112" s="937"/>
      <c r="BO112" s="937"/>
      <c r="BP112" s="938"/>
      <c r="BQ112" s="939">
        <v>21375376</v>
      </c>
      <c r="BR112" s="940"/>
      <c r="BS112" s="940"/>
      <c r="BT112" s="940"/>
      <c r="BU112" s="940"/>
      <c r="BV112" s="940">
        <v>14424164</v>
      </c>
      <c r="BW112" s="940"/>
      <c r="BX112" s="940"/>
      <c r="BY112" s="940"/>
      <c r="BZ112" s="940"/>
      <c r="CA112" s="940">
        <v>14110707</v>
      </c>
      <c r="CB112" s="940"/>
      <c r="CC112" s="940"/>
      <c r="CD112" s="940"/>
      <c r="CE112" s="940"/>
      <c r="CF112" s="934">
        <v>18.2</v>
      </c>
      <c r="CG112" s="935"/>
      <c r="CH112" s="935"/>
      <c r="CI112" s="935"/>
      <c r="CJ112" s="935"/>
      <c r="CK112" s="962"/>
      <c r="CL112" s="963"/>
      <c r="CM112" s="936" t="s">
        <v>441</v>
      </c>
      <c r="CN112" s="937"/>
      <c r="CO112" s="937"/>
      <c r="CP112" s="937"/>
      <c r="CQ112" s="937"/>
      <c r="CR112" s="937"/>
      <c r="CS112" s="937"/>
      <c r="CT112" s="937"/>
      <c r="CU112" s="937"/>
      <c r="CV112" s="937"/>
      <c r="CW112" s="937"/>
      <c r="CX112" s="937"/>
      <c r="CY112" s="937"/>
      <c r="CZ112" s="937"/>
      <c r="DA112" s="937"/>
      <c r="DB112" s="937"/>
      <c r="DC112" s="937"/>
      <c r="DD112" s="937"/>
      <c r="DE112" s="937"/>
      <c r="DF112" s="938"/>
      <c r="DG112" s="939" t="s">
        <v>433</v>
      </c>
      <c r="DH112" s="940"/>
      <c r="DI112" s="940"/>
      <c r="DJ112" s="940"/>
      <c r="DK112" s="940"/>
      <c r="DL112" s="940" t="s">
        <v>433</v>
      </c>
      <c r="DM112" s="940"/>
      <c r="DN112" s="940"/>
      <c r="DO112" s="940"/>
      <c r="DP112" s="940"/>
      <c r="DQ112" s="940" t="s">
        <v>126</v>
      </c>
      <c r="DR112" s="940"/>
      <c r="DS112" s="940"/>
      <c r="DT112" s="940"/>
      <c r="DU112" s="940"/>
      <c r="DV112" s="941" t="s">
        <v>433</v>
      </c>
      <c r="DW112" s="941"/>
      <c r="DX112" s="941"/>
      <c r="DY112" s="941"/>
      <c r="DZ112" s="942"/>
    </row>
    <row r="113" spans="1:130" s="221" customFormat="1" ht="26.25" customHeight="1" x14ac:dyDescent="0.2">
      <c r="A113" s="968"/>
      <c r="B113" s="969"/>
      <c r="C113" s="937" t="s">
        <v>442</v>
      </c>
      <c r="D113" s="937"/>
      <c r="E113" s="937"/>
      <c r="F113" s="937"/>
      <c r="G113" s="937"/>
      <c r="H113" s="937"/>
      <c r="I113" s="937"/>
      <c r="J113" s="937"/>
      <c r="K113" s="937"/>
      <c r="L113" s="937"/>
      <c r="M113" s="937"/>
      <c r="N113" s="937"/>
      <c r="O113" s="937"/>
      <c r="P113" s="937"/>
      <c r="Q113" s="937"/>
      <c r="R113" s="937"/>
      <c r="S113" s="937"/>
      <c r="T113" s="937"/>
      <c r="U113" s="937"/>
      <c r="V113" s="937"/>
      <c r="W113" s="937"/>
      <c r="X113" s="937"/>
      <c r="Y113" s="937"/>
      <c r="Z113" s="938"/>
      <c r="AA113" s="951">
        <v>1283161</v>
      </c>
      <c r="AB113" s="952"/>
      <c r="AC113" s="952"/>
      <c r="AD113" s="952"/>
      <c r="AE113" s="953"/>
      <c r="AF113" s="954">
        <v>1133179</v>
      </c>
      <c r="AG113" s="952"/>
      <c r="AH113" s="952"/>
      <c r="AI113" s="952"/>
      <c r="AJ113" s="953"/>
      <c r="AK113" s="954">
        <v>975307</v>
      </c>
      <c r="AL113" s="952"/>
      <c r="AM113" s="952"/>
      <c r="AN113" s="952"/>
      <c r="AO113" s="953"/>
      <c r="AP113" s="955">
        <v>1.3</v>
      </c>
      <c r="AQ113" s="956"/>
      <c r="AR113" s="956"/>
      <c r="AS113" s="956"/>
      <c r="AT113" s="957"/>
      <c r="AU113" s="922"/>
      <c r="AV113" s="923"/>
      <c r="AW113" s="923"/>
      <c r="AX113" s="923"/>
      <c r="AY113" s="923"/>
      <c r="AZ113" s="936" t="s">
        <v>443</v>
      </c>
      <c r="BA113" s="937"/>
      <c r="BB113" s="937"/>
      <c r="BC113" s="937"/>
      <c r="BD113" s="937"/>
      <c r="BE113" s="937"/>
      <c r="BF113" s="937"/>
      <c r="BG113" s="937"/>
      <c r="BH113" s="937"/>
      <c r="BI113" s="937"/>
      <c r="BJ113" s="937"/>
      <c r="BK113" s="937"/>
      <c r="BL113" s="937"/>
      <c r="BM113" s="937"/>
      <c r="BN113" s="937"/>
      <c r="BO113" s="937"/>
      <c r="BP113" s="938"/>
      <c r="BQ113" s="939">
        <v>74342</v>
      </c>
      <c r="BR113" s="940"/>
      <c r="BS113" s="940"/>
      <c r="BT113" s="940"/>
      <c r="BU113" s="940"/>
      <c r="BV113" s="940">
        <v>22813</v>
      </c>
      <c r="BW113" s="940"/>
      <c r="BX113" s="940"/>
      <c r="BY113" s="940"/>
      <c r="BZ113" s="940"/>
      <c r="CA113" s="940">
        <v>19503</v>
      </c>
      <c r="CB113" s="940"/>
      <c r="CC113" s="940"/>
      <c r="CD113" s="940"/>
      <c r="CE113" s="940"/>
      <c r="CF113" s="934">
        <v>0</v>
      </c>
      <c r="CG113" s="935"/>
      <c r="CH113" s="935"/>
      <c r="CI113" s="935"/>
      <c r="CJ113" s="935"/>
      <c r="CK113" s="962"/>
      <c r="CL113" s="963"/>
      <c r="CM113" s="936" t="s">
        <v>444</v>
      </c>
      <c r="CN113" s="937"/>
      <c r="CO113" s="937"/>
      <c r="CP113" s="937"/>
      <c r="CQ113" s="937"/>
      <c r="CR113" s="937"/>
      <c r="CS113" s="937"/>
      <c r="CT113" s="937"/>
      <c r="CU113" s="937"/>
      <c r="CV113" s="937"/>
      <c r="CW113" s="937"/>
      <c r="CX113" s="937"/>
      <c r="CY113" s="937"/>
      <c r="CZ113" s="937"/>
      <c r="DA113" s="937"/>
      <c r="DB113" s="937"/>
      <c r="DC113" s="937"/>
      <c r="DD113" s="937"/>
      <c r="DE113" s="937"/>
      <c r="DF113" s="938"/>
      <c r="DG113" s="972" t="s">
        <v>391</v>
      </c>
      <c r="DH113" s="973"/>
      <c r="DI113" s="973"/>
      <c r="DJ113" s="973"/>
      <c r="DK113" s="974"/>
      <c r="DL113" s="975" t="s">
        <v>391</v>
      </c>
      <c r="DM113" s="973"/>
      <c r="DN113" s="973"/>
      <c r="DO113" s="973"/>
      <c r="DP113" s="974"/>
      <c r="DQ113" s="975" t="s">
        <v>433</v>
      </c>
      <c r="DR113" s="973"/>
      <c r="DS113" s="973"/>
      <c r="DT113" s="973"/>
      <c r="DU113" s="974"/>
      <c r="DV113" s="976" t="s">
        <v>433</v>
      </c>
      <c r="DW113" s="977"/>
      <c r="DX113" s="977"/>
      <c r="DY113" s="977"/>
      <c r="DZ113" s="978"/>
    </row>
    <row r="114" spans="1:130" s="221" customFormat="1" ht="26.25" customHeight="1" x14ac:dyDescent="0.2">
      <c r="A114" s="968"/>
      <c r="B114" s="969"/>
      <c r="C114" s="937" t="s">
        <v>445</v>
      </c>
      <c r="D114" s="937"/>
      <c r="E114" s="937"/>
      <c r="F114" s="937"/>
      <c r="G114" s="937"/>
      <c r="H114" s="937"/>
      <c r="I114" s="937"/>
      <c r="J114" s="937"/>
      <c r="K114" s="937"/>
      <c r="L114" s="937"/>
      <c r="M114" s="937"/>
      <c r="N114" s="937"/>
      <c r="O114" s="937"/>
      <c r="P114" s="937"/>
      <c r="Q114" s="937"/>
      <c r="R114" s="937"/>
      <c r="S114" s="937"/>
      <c r="T114" s="937"/>
      <c r="U114" s="937"/>
      <c r="V114" s="937"/>
      <c r="W114" s="937"/>
      <c r="X114" s="937"/>
      <c r="Y114" s="937"/>
      <c r="Z114" s="938"/>
      <c r="AA114" s="972">
        <v>114841</v>
      </c>
      <c r="AB114" s="973"/>
      <c r="AC114" s="973"/>
      <c r="AD114" s="973"/>
      <c r="AE114" s="974"/>
      <c r="AF114" s="975">
        <v>38236</v>
      </c>
      <c r="AG114" s="973"/>
      <c r="AH114" s="973"/>
      <c r="AI114" s="973"/>
      <c r="AJ114" s="974"/>
      <c r="AK114" s="975">
        <v>2385</v>
      </c>
      <c r="AL114" s="973"/>
      <c r="AM114" s="973"/>
      <c r="AN114" s="973"/>
      <c r="AO114" s="974"/>
      <c r="AP114" s="976">
        <v>0</v>
      </c>
      <c r="AQ114" s="977"/>
      <c r="AR114" s="977"/>
      <c r="AS114" s="977"/>
      <c r="AT114" s="978"/>
      <c r="AU114" s="922"/>
      <c r="AV114" s="923"/>
      <c r="AW114" s="923"/>
      <c r="AX114" s="923"/>
      <c r="AY114" s="923"/>
      <c r="AZ114" s="936" t="s">
        <v>446</v>
      </c>
      <c r="BA114" s="937"/>
      <c r="BB114" s="937"/>
      <c r="BC114" s="937"/>
      <c r="BD114" s="937"/>
      <c r="BE114" s="937"/>
      <c r="BF114" s="937"/>
      <c r="BG114" s="937"/>
      <c r="BH114" s="937"/>
      <c r="BI114" s="937"/>
      <c r="BJ114" s="937"/>
      <c r="BK114" s="937"/>
      <c r="BL114" s="937"/>
      <c r="BM114" s="937"/>
      <c r="BN114" s="937"/>
      <c r="BO114" s="937"/>
      <c r="BP114" s="938"/>
      <c r="BQ114" s="939">
        <v>13890073</v>
      </c>
      <c r="BR114" s="940"/>
      <c r="BS114" s="940"/>
      <c r="BT114" s="940"/>
      <c r="BU114" s="940"/>
      <c r="BV114" s="940">
        <v>14230354</v>
      </c>
      <c r="BW114" s="940"/>
      <c r="BX114" s="940"/>
      <c r="BY114" s="940"/>
      <c r="BZ114" s="940"/>
      <c r="CA114" s="940">
        <v>14277724</v>
      </c>
      <c r="CB114" s="940"/>
      <c r="CC114" s="940"/>
      <c r="CD114" s="940"/>
      <c r="CE114" s="940"/>
      <c r="CF114" s="934">
        <v>18.5</v>
      </c>
      <c r="CG114" s="935"/>
      <c r="CH114" s="935"/>
      <c r="CI114" s="935"/>
      <c r="CJ114" s="935"/>
      <c r="CK114" s="962"/>
      <c r="CL114" s="963"/>
      <c r="CM114" s="936" t="s">
        <v>447</v>
      </c>
      <c r="CN114" s="937"/>
      <c r="CO114" s="937"/>
      <c r="CP114" s="937"/>
      <c r="CQ114" s="937"/>
      <c r="CR114" s="937"/>
      <c r="CS114" s="937"/>
      <c r="CT114" s="937"/>
      <c r="CU114" s="937"/>
      <c r="CV114" s="937"/>
      <c r="CW114" s="937"/>
      <c r="CX114" s="937"/>
      <c r="CY114" s="937"/>
      <c r="CZ114" s="937"/>
      <c r="DA114" s="937"/>
      <c r="DB114" s="937"/>
      <c r="DC114" s="937"/>
      <c r="DD114" s="937"/>
      <c r="DE114" s="937"/>
      <c r="DF114" s="938"/>
      <c r="DG114" s="972" t="s">
        <v>126</v>
      </c>
      <c r="DH114" s="973"/>
      <c r="DI114" s="973"/>
      <c r="DJ114" s="973"/>
      <c r="DK114" s="974"/>
      <c r="DL114" s="975" t="s">
        <v>433</v>
      </c>
      <c r="DM114" s="973"/>
      <c r="DN114" s="973"/>
      <c r="DO114" s="973"/>
      <c r="DP114" s="974"/>
      <c r="DQ114" s="975" t="s">
        <v>391</v>
      </c>
      <c r="DR114" s="973"/>
      <c r="DS114" s="973"/>
      <c r="DT114" s="973"/>
      <c r="DU114" s="974"/>
      <c r="DV114" s="976" t="s">
        <v>391</v>
      </c>
      <c r="DW114" s="977"/>
      <c r="DX114" s="977"/>
      <c r="DY114" s="977"/>
      <c r="DZ114" s="978"/>
    </row>
    <row r="115" spans="1:130" s="221" customFormat="1" ht="26.25" customHeight="1" x14ac:dyDescent="0.2">
      <c r="A115" s="968"/>
      <c r="B115" s="969"/>
      <c r="C115" s="937" t="s">
        <v>448</v>
      </c>
      <c r="D115" s="937"/>
      <c r="E115" s="937"/>
      <c r="F115" s="937"/>
      <c r="G115" s="937"/>
      <c r="H115" s="937"/>
      <c r="I115" s="937"/>
      <c r="J115" s="937"/>
      <c r="K115" s="937"/>
      <c r="L115" s="937"/>
      <c r="M115" s="937"/>
      <c r="N115" s="937"/>
      <c r="O115" s="937"/>
      <c r="P115" s="937"/>
      <c r="Q115" s="937"/>
      <c r="R115" s="937"/>
      <c r="S115" s="937"/>
      <c r="T115" s="937"/>
      <c r="U115" s="937"/>
      <c r="V115" s="937"/>
      <c r="W115" s="937"/>
      <c r="X115" s="937"/>
      <c r="Y115" s="937"/>
      <c r="Z115" s="938"/>
      <c r="AA115" s="951">
        <v>238105</v>
      </c>
      <c r="AB115" s="952"/>
      <c r="AC115" s="952"/>
      <c r="AD115" s="952"/>
      <c r="AE115" s="953"/>
      <c r="AF115" s="954">
        <v>244004</v>
      </c>
      <c r="AG115" s="952"/>
      <c r="AH115" s="952"/>
      <c r="AI115" s="952"/>
      <c r="AJ115" s="953"/>
      <c r="AK115" s="954">
        <v>217457</v>
      </c>
      <c r="AL115" s="952"/>
      <c r="AM115" s="952"/>
      <c r="AN115" s="952"/>
      <c r="AO115" s="953"/>
      <c r="AP115" s="955">
        <v>0.3</v>
      </c>
      <c r="AQ115" s="956"/>
      <c r="AR115" s="956"/>
      <c r="AS115" s="956"/>
      <c r="AT115" s="957"/>
      <c r="AU115" s="922"/>
      <c r="AV115" s="923"/>
      <c r="AW115" s="923"/>
      <c r="AX115" s="923"/>
      <c r="AY115" s="923"/>
      <c r="AZ115" s="936" t="s">
        <v>449</v>
      </c>
      <c r="BA115" s="937"/>
      <c r="BB115" s="937"/>
      <c r="BC115" s="937"/>
      <c r="BD115" s="937"/>
      <c r="BE115" s="937"/>
      <c r="BF115" s="937"/>
      <c r="BG115" s="937"/>
      <c r="BH115" s="937"/>
      <c r="BI115" s="937"/>
      <c r="BJ115" s="937"/>
      <c r="BK115" s="937"/>
      <c r="BL115" s="937"/>
      <c r="BM115" s="937"/>
      <c r="BN115" s="937"/>
      <c r="BO115" s="937"/>
      <c r="BP115" s="938"/>
      <c r="BQ115" s="939" t="s">
        <v>126</v>
      </c>
      <c r="BR115" s="940"/>
      <c r="BS115" s="940"/>
      <c r="BT115" s="940"/>
      <c r="BU115" s="940"/>
      <c r="BV115" s="940" t="s">
        <v>126</v>
      </c>
      <c r="BW115" s="940"/>
      <c r="BX115" s="940"/>
      <c r="BY115" s="940"/>
      <c r="BZ115" s="940"/>
      <c r="CA115" s="940" t="s">
        <v>126</v>
      </c>
      <c r="CB115" s="940"/>
      <c r="CC115" s="940"/>
      <c r="CD115" s="940"/>
      <c r="CE115" s="940"/>
      <c r="CF115" s="934" t="s">
        <v>126</v>
      </c>
      <c r="CG115" s="935"/>
      <c r="CH115" s="935"/>
      <c r="CI115" s="935"/>
      <c r="CJ115" s="935"/>
      <c r="CK115" s="962"/>
      <c r="CL115" s="963"/>
      <c r="CM115" s="936" t="s">
        <v>450</v>
      </c>
      <c r="CN115" s="937"/>
      <c r="CO115" s="937"/>
      <c r="CP115" s="937"/>
      <c r="CQ115" s="937"/>
      <c r="CR115" s="937"/>
      <c r="CS115" s="937"/>
      <c r="CT115" s="937"/>
      <c r="CU115" s="937"/>
      <c r="CV115" s="937"/>
      <c r="CW115" s="937"/>
      <c r="CX115" s="937"/>
      <c r="CY115" s="937"/>
      <c r="CZ115" s="937"/>
      <c r="DA115" s="937"/>
      <c r="DB115" s="937"/>
      <c r="DC115" s="937"/>
      <c r="DD115" s="937"/>
      <c r="DE115" s="937"/>
      <c r="DF115" s="938"/>
      <c r="DG115" s="972">
        <v>361447</v>
      </c>
      <c r="DH115" s="973"/>
      <c r="DI115" s="973"/>
      <c r="DJ115" s="973"/>
      <c r="DK115" s="974"/>
      <c r="DL115" s="975">
        <v>450759</v>
      </c>
      <c r="DM115" s="973"/>
      <c r="DN115" s="973"/>
      <c r="DO115" s="973"/>
      <c r="DP115" s="974"/>
      <c r="DQ115" s="975">
        <v>788422</v>
      </c>
      <c r="DR115" s="973"/>
      <c r="DS115" s="973"/>
      <c r="DT115" s="973"/>
      <c r="DU115" s="974"/>
      <c r="DV115" s="976">
        <v>1</v>
      </c>
      <c r="DW115" s="977"/>
      <c r="DX115" s="977"/>
      <c r="DY115" s="977"/>
      <c r="DZ115" s="978"/>
    </row>
    <row r="116" spans="1:130" s="221" customFormat="1" ht="26.25" customHeight="1" x14ac:dyDescent="0.2">
      <c r="A116" s="970"/>
      <c r="B116" s="971"/>
      <c r="C116" s="979" t="s">
        <v>451</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72" t="s">
        <v>433</v>
      </c>
      <c r="AB116" s="973"/>
      <c r="AC116" s="973"/>
      <c r="AD116" s="973"/>
      <c r="AE116" s="974"/>
      <c r="AF116" s="975" t="s">
        <v>126</v>
      </c>
      <c r="AG116" s="973"/>
      <c r="AH116" s="973"/>
      <c r="AI116" s="973"/>
      <c r="AJ116" s="974"/>
      <c r="AK116" s="975" t="s">
        <v>126</v>
      </c>
      <c r="AL116" s="973"/>
      <c r="AM116" s="973"/>
      <c r="AN116" s="973"/>
      <c r="AO116" s="974"/>
      <c r="AP116" s="976" t="s">
        <v>391</v>
      </c>
      <c r="AQ116" s="977"/>
      <c r="AR116" s="977"/>
      <c r="AS116" s="977"/>
      <c r="AT116" s="978"/>
      <c r="AU116" s="922"/>
      <c r="AV116" s="923"/>
      <c r="AW116" s="923"/>
      <c r="AX116" s="923"/>
      <c r="AY116" s="923"/>
      <c r="AZ116" s="981" t="s">
        <v>452</v>
      </c>
      <c r="BA116" s="982"/>
      <c r="BB116" s="982"/>
      <c r="BC116" s="982"/>
      <c r="BD116" s="982"/>
      <c r="BE116" s="982"/>
      <c r="BF116" s="982"/>
      <c r="BG116" s="982"/>
      <c r="BH116" s="982"/>
      <c r="BI116" s="982"/>
      <c r="BJ116" s="982"/>
      <c r="BK116" s="982"/>
      <c r="BL116" s="982"/>
      <c r="BM116" s="982"/>
      <c r="BN116" s="982"/>
      <c r="BO116" s="982"/>
      <c r="BP116" s="983"/>
      <c r="BQ116" s="939" t="s">
        <v>126</v>
      </c>
      <c r="BR116" s="940"/>
      <c r="BS116" s="940"/>
      <c r="BT116" s="940"/>
      <c r="BU116" s="940"/>
      <c r="BV116" s="940" t="s">
        <v>126</v>
      </c>
      <c r="BW116" s="940"/>
      <c r="BX116" s="940"/>
      <c r="BY116" s="940"/>
      <c r="BZ116" s="940"/>
      <c r="CA116" s="940" t="s">
        <v>391</v>
      </c>
      <c r="CB116" s="940"/>
      <c r="CC116" s="940"/>
      <c r="CD116" s="940"/>
      <c r="CE116" s="940"/>
      <c r="CF116" s="934" t="s">
        <v>391</v>
      </c>
      <c r="CG116" s="935"/>
      <c r="CH116" s="935"/>
      <c r="CI116" s="935"/>
      <c r="CJ116" s="935"/>
      <c r="CK116" s="962"/>
      <c r="CL116" s="963"/>
      <c r="CM116" s="936" t="s">
        <v>453</v>
      </c>
      <c r="CN116" s="937"/>
      <c r="CO116" s="937"/>
      <c r="CP116" s="937"/>
      <c r="CQ116" s="937"/>
      <c r="CR116" s="937"/>
      <c r="CS116" s="937"/>
      <c r="CT116" s="937"/>
      <c r="CU116" s="937"/>
      <c r="CV116" s="937"/>
      <c r="CW116" s="937"/>
      <c r="CX116" s="937"/>
      <c r="CY116" s="937"/>
      <c r="CZ116" s="937"/>
      <c r="DA116" s="937"/>
      <c r="DB116" s="937"/>
      <c r="DC116" s="937"/>
      <c r="DD116" s="937"/>
      <c r="DE116" s="937"/>
      <c r="DF116" s="938"/>
      <c r="DG116" s="972">
        <v>1592799</v>
      </c>
      <c r="DH116" s="973"/>
      <c r="DI116" s="973"/>
      <c r="DJ116" s="973"/>
      <c r="DK116" s="974"/>
      <c r="DL116" s="975">
        <v>1415810</v>
      </c>
      <c r="DM116" s="973"/>
      <c r="DN116" s="973"/>
      <c r="DO116" s="973"/>
      <c r="DP116" s="974"/>
      <c r="DQ116" s="975">
        <v>1260080</v>
      </c>
      <c r="DR116" s="973"/>
      <c r="DS116" s="973"/>
      <c r="DT116" s="973"/>
      <c r="DU116" s="974"/>
      <c r="DV116" s="976">
        <v>1.6</v>
      </c>
      <c r="DW116" s="977"/>
      <c r="DX116" s="977"/>
      <c r="DY116" s="977"/>
      <c r="DZ116" s="978"/>
    </row>
    <row r="117" spans="1:130" s="221" customFormat="1" ht="26.25" customHeight="1" x14ac:dyDescent="0.2">
      <c r="A117" s="926" t="s">
        <v>184</v>
      </c>
      <c r="B117" s="907"/>
      <c r="C117" s="907"/>
      <c r="D117" s="907"/>
      <c r="E117" s="907"/>
      <c r="F117" s="907"/>
      <c r="G117" s="907"/>
      <c r="H117" s="907"/>
      <c r="I117" s="907"/>
      <c r="J117" s="907"/>
      <c r="K117" s="907"/>
      <c r="L117" s="907"/>
      <c r="M117" s="907"/>
      <c r="N117" s="907"/>
      <c r="O117" s="907"/>
      <c r="P117" s="907"/>
      <c r="Q117" s="907"/>
      <c r="R117" s="907"/>
      <c r="S117" s="907"/>
      <c r="T117" s="907"/>
      <c r="U117" s="907"/>
      <c r="V117" s="907"/>
      <c r="W117" s="907"/>
      <c r="X117" s="907"/>
      <c r="Y117" s="991" t="s">
        <v>454</v>
      </c>
      <c r="Z117" s="908"/>
      <c r="AA117" s="992">
        <v>8600081</v>
      </c>
      <c r="AB117" s="993"/>
      <c r="AC117" s="993"/>
      <c r="AD117" s="993"/>
      <c r="AE117" s="994"/>
      <c r="AF117" s="995">
        <v>9062843</v>
      </c>
      <c r="AG117" s="993"/>
      <c r="AH117" s="993"/>
      <c r="AI117" s="993"/>
      <c r="AJ117" s="994"/>
      <c r="AK117" s="995">
        <v>8396109</v>
      </c>
      <c r="AL117" s="993"/>
      <c r="AM117" s="993"/>
      <c r="AN117" s="993"/>
      <c r="AO117" s="994"/>
      <c r="AP117" s="996"/>
      <c r="AQ117" s="997"/>
      <c r="AR117" s="997"/>
      <c r="AS117" s="997"/>
      <c r="AT117" s="998"/>
      <c r="AU117" s="922"/>
      <c r="AV117" s="923"/>
      <c r="AW117" s="923"/>
      <c r="AX117" s="923"/>
      <c r="AY117" s="923"/>
      <c r="AZ117" s="988" t="s">
        <v>455</v>
      </c>
      <c r="BA117" s="989"/>
      <c r="BB117" s="989"/>
      <c r="BC117" s="989"/>
      <c r="BD117" s="989"/>
      <c r="BE117" s="989"/>
      <c r="BF117" s="989"/>
      <c r="BG117" s="989"/>
      <c r="BH117" s="989"/>
      <c r="BI117" s="989"/>
      <c r="BJ117" s="989"/>
      <c r="BK117" s="989"/>
      <c r="BL117" s="989"/>
      <c r="BM117" s="989"/>
      <c r="BN117" s="989"/>
      <c r="BO117" s="989"/>
      <c r="BP117" s="990"/>
      <c r="BQ117" s="939" t="s">
        <v>433</v>
      </c>
      <c r="BR117" s="940"/>
      <c r="BS117" s="940"/>
      <c r="BT117" s="940"/>
      <c r="BU117" s="940"/>
      <c r="BV117" s="940" t="s">
        <v>126</v>
      </c>
      <c r="BW117" s="940"/>
      <c r="BX117" s="940"/>
      <c r="BY117" s="940"/>
      <c r="BZ117" s="940"/>
      <c r="CA117" s="940" t="s">
        <v>126</v>
      </c>
      <c r="CB117" s="940"/>
      <c r="CC117" s="940"/>
      <c r="CD117" s="940"/>
      <c r="CE117" s="940"/>
      <c r="CF117" s="934" t="s">
        <v>433</v>
      </c>
      <c r="CG117" s="935"/>
      <c r="CH117" s="935"/>
      <c r="CI117" s="935"/>
      <c r="CJ117" s="935"/>
      <c r="CK117" s="962"/>
      <c r="CL117" s="963"/>
      <c r="CM117" s="936" t="s">
        <v>456</v>
      </c>
      <c r="CN117" s="937"/>
      <c r="CO117" s="937"/>
      <c r="CP117" s="937"/>
      <c r="CQ117" s="937"/>
      <c r="CR117" s="937"/>
      <c r="CS117" s="937"/>
      <c r="CT117" s="937"/>
      <c r="CU117" s="937"/>
      <c r="CV117" s="937"/>
      <c r="CW117" s="937"/>
      <c r="CX117" s="937"/>
      <c r="CY117" s="937"/>
      <c r="CZ117" s="937"/>
      <c r="DA117" s="937"/>
      <c r="DB117" s="937"/>
      <c r="DC117" s="937"/>
      <c r="DD117" s="937"/>
      <c r="DE117" s="937"/>
      <c r="DF117" s="938"/>
      <c r="DG117" s="972" t="s">
        <v>126</v>
      </c>
      <c r="DH117" s="973"/>
      <c r="DI117" s="973"/>
      <c r="DJ117" s="973"/>
      <c r="DK117" s="974"/>
      <c r="DL117" s="975" t="s">
        <v>126</v>
      </c>
      <c r="DM117" s="973"/>
      <c r="DN117" s="973"/>
      <c r="DO117" s="973"/>
      <c r="DP117" s="974"/>
      <c r="DQ117" s="975" t="s">
        <v>433</v>
      </c>
      <c r="DR117" s="973"/>
      <c r="DS117" s="973"/>
      <c r="DT117" s="973"/>
      <c r="DU117" s="974"/>
      <c r="DV117" s="976" t="s">
        <v>433</v>
      </c>
      <c r="DW117" s="977"/>
      <c r="DX117" s="977"/>
      <c r="DY117" s="977"/>
      <c r="DZ117" s="978"/>
    </row>
    <row r="118" spans="1:130" s="221" customFormat="1" ht="26.25" customHeight="1" x14ac:dyDescent="0.2">
      <c r="A118" s="926" t="s">
        <v>428</v>
      </c>
      <c r="B118" s="907"/>
      <c r="C118" s="907"/>
      <c r="D118" s="907"/>
      <c r="E118" s="907"/>
      <c r="F118" s="907"/>
      <c r="G118" s="907"/>
      <c r="H118" s="907"/>
      <c r="I118" s="907"/>
      <c r="J118" s="907"/>
      <c r="K118" s="907"/>
      <c r="L118" s="907"/>
      <c r="M118" s="907"/>
      <c r="N118" s="907"/>
      <c r="O118" s="907"/>
      <c r="P118" s="907"/>
      <c r="Q118" s="907"/>
      <c r="R118" s="907"/>
      <c r="S118" s="907"/>
      <c r="T118" s="907"/>
      <c r="U118" s="907"/>
      <c r="V118" s="907"/>
      <c r="W118" s="907"/>
      <c r="X118" s="907"/>
      <c r="Y118" s="907"/>
      <c r="Z118" s="908"/>
      <c r="AA118" s="906" t="s">
        <v>425</v>
      </c>
      <c r="AB118" s="907"/>
      <c r="AC118" s="907"/>
      <c r="AD118" s="907"/>
      <c r="AE118" s="908"/>
      <c r="AF118" s="906" t="s">
        <v>426</v>
      </c>
      <c r="AG118" s="907"/>
      <c r="AH118" s="907"/>
      <c r="AI118" s="907"/>
      <c r="AJ118" s="908"/>
      <c r="AK118" s="906" t="s">
        <v>303</v>
      </c>
      <c r="AL118" s="907"/>
      <c r="AM118" s="907"/>
      <c r="AN118" s="907"/>
      <c r="AO118" s="908"/>
      <c r="AP118" s="984" t="s">
        <v>427</v>
      </c>
      <c r="AQ118" s="985"/>
      <c r="AR118" s="985"/>
      <c r="AS118" s="985"/>
      <c r="AT118" s="986"/>
      <c r="AU118" s="922"/>
      <c r="AV118" s="923"/>
      <c r="AW118" s="923"/>
      <c r="AX118" s="923"/>
      <c r="AY118" s="923"/>
      <c r="AZ118" s="987" t="s">
        <v>457</v>
      </c>
      <c r="BA118" s="979"/>
      <c r="BB118" s="979"/>
      <c r="BC118" s="979"/>
      <c r="BD118" s="979"/>
      <c r="BE118" s="979"/>
      <c r="BF118" s="979"/>
      <c r="BG118" s="979"/>
      <c r="BH118" s="979"/>
      <c r="BI118" s="979"/>
      <c r="BJ118" s="979"/>
      <c r="BK118" s="979"/>
      <c r="BL118" s="979"/>
      <c r="BM118" s="979"/>
      <c r="BN118" s="979"/>
      <c r="BO118" s="979"/>
      <c r="BP118" s="980"/>
      <c r="BQ118" s="1013" t="s">
        <v>126</v>
      </c>
      <c r="BR118" s="1014"/>
      <c r="BS118" s="1014"/>
      <c r="BT118" s="1014"/>
      <c r="BU118" s="1014"/>
      <c r="BV118" s="1014" t="s">
        <v>126</v>
      </c>
      <c r="BW118" s="1014"/>
      <c r="BX118" s="1014"/>
      <c r="BY118" s="1014"/>
      <c r="BZ118" s="1014"/>
      <c r="CA118" s="1014" t="s">
        <v>126</v>
      </c>
      <c r="CB118" s="1014"/>
      <c r="CC118" s="1014"/>
      <c r="CD118" s="1014"/>
      <c r="CE118" s="1014"/>
      <c r="CF118" s="934" t="s">
        <v>126</v>
      </c>
      <c r="CG118" s="935"/>
      <c r="CH118" s="935"/>
      <c r="CI118" s="935"/>
      <c r="CJ118" s="935"/>
      <c r="CK118" s="962"/>
      <c r="CL118" s="963"/>
      <c r="CM118" s="936" t="s">
        <v>458</v>
      </c>
      <c r="CN118" s="937"/>
      <c r="CO118" s="937"/>
      <c r="CP118" s="937"/>
      <c r="CQ118" s="937"/>
      <c r="CR118" s="937"/>
      <c r="CS118" s="937"/>
      <c r="CT118" s="937"/>
      <c r="CU118" s="937"/>
      <c r="CV118" s="937"/>
      <c r="CW118" s="937"/>
      <c r="CX118" s="937"/>
      <c r="CY118" s="937"/>
      <c r="CZ118" s="937"/>
      <c r="DA118" s="937"/>
      <c r="DB118" s="937"/>
      <c r="DC118" s="937"/>
      <c r="DD118" s="937"/>
      <c r="DE118" s="937"/>
      <c r="DF118" s="938"/>
      <c r="DG118" s="972" t="s">
        <v>126</v>
      </c>
      <c r="DH118" s="973"/>
      <c r="DI118" s="973"/>
      <c r="DJ118" s="973"/>
      <c r="DK118" s="974"/>
      <c r="DL118" s="975" t="s">
        <v>126</v>
      </c>
      <c r="DM118" s="973"/>
      <c r="DN118" s="973"/>
      <c r="DO118" s="973"/>
      <c r="DP118" s="974"/>
      <c r="DQ118" s="975" t="s">
        <v>126</v>
      </c>
      <c r="DR118" s="973"/>
      <c r="DS118" s="973"/>
      <c r="DT118" s="973"/>
      <c r="DU118" s="974"/>
      <c r="DV118" s="976" t="s">
        <v>126</v>
      </c>
      <c r="DW118" s="977"/>
      <c r="DX118" s="977"/>
      <c r="DY118" s="977"/>
      <c r="DZ118" s="978"/>
    </row>
    <row r="119" spans="1:130" s="221" customFormat="1" ht="26.25" customHeight="1" x14ac:dyDescent="0.2">
      <c r="A119" s="1070" t="s">
        <v>431</v>
      </c>
      <c r="B119" s="961"/>
      <c r="C119" s="943" t="s">
        <v>432</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126</v>
      </c>
      <c r="AB119" s="914"/>
      <c r="AC119" s="914"/>
      <c r="AD119" s="914"/>
      <c r="AE119" s="915"/>
      <c r="AF119" s="916" t="s">
        <v>126</v>
      </c>
      <c r="AG119" s="914"/>
      <c r="AH119" s="914"/>
      <c r="AI119" s="914"/>
      <c r="AJ119" s="915"/>
      <c r="AK119" s="916" t="s">
        <v>126</v>
      </c>
      <c r="AL119" s="914"/>
      <c r="AM119" s="914"/>
      <c r="AN119" s="914"/>
      <c r="AO119" s="915"/>
      <c r="AP119" s="917" t="s">
        <v>126</v>
      </c>
      <c r="AQ119" s="918"/>
      <c r="AR119" s="918"/>
      <c r="AS119" s="918"/>
      <c r="AT119" s="919"/>
      <c r="AU119" s="924"/>
      <c r="AV119" s="925"/>
      <c r="AW119" s="925"/>
      <c r="AX119" s="925"/>
      <c r="AY119" s="925"/>
      <c r="AZ119" s="244" t="s">
        <v>184</v>
      </c>
      <c r="BA119" s="244"/>
      <c r="BB119" s="244"/>
      <c r="BC119" s="244"/>
      <c r="BD119" s="244"/>
      <c r="BE119" s="244"/>
      <c r="BF119" s="244"/>
      <c r="BG119" s="244"/>
      <c r="BH119" s="244"/>
      <c r="BI119" s="244"/>
      <c r="BJ119" s="244"/>
      <c r="BK119" s="244"/>
      <c r="BL119" s="244"/>
      <c r="BM119" s="244"/>
      <c r="BN119" s="244"/>
      <c r="BO119" s="991" t="s">
        <v>459</v>
      </c>
      <c r="BP119" s="1019"/>
      <c r="BQ119" s="1013">
        <v>117284001</v>
      </c>
      <c r="BR119" s="1014"/>
      <c r="BS119" s="1014"/>
      <c r="BT119" s="1014"/>
      <c r="BU119" s="1014"/>
      <c r="BV119" s="1014">
        <v>118026816</v>
      </c>
      <c r="BW119" s="1014"/>
      <c r="BX119" s="1014"/>
      <c r="BY119" s="1014"/>
      <c r="BZ119" s="1014"/>
      <c r="CA119" s="1014">
        <v>124266620</v>
      </c>
      <c r="CB119" s="1014"/>
      <c r="CC119" s="1014"/>
      <c r="CD119" s="1014"/>
      <c r="CE119" s="1014"/>
      <c r="CF119" s="1015"/>
      <c r="CG119" s="1016"/>
      <c r="CH119" s="1016"/>
      <c r="CI119" s="1016"/>
      <c r="CJ119" s="1017"/>
      <c r="CK119" s="964"/>
      <c r="CL119" s="965"/>
      <c r="CM119" s="987" t="s">
        <v>460</v>
      </c>
      <c r="CN119" s="979"/>
      <c r="CO119" s="979"/>
      <c r="CP119" s="979"/>
      <c r="CQ119" s="979"/>
      <c r="CR119" s="979"/>
      <c r="CS119" s="979"/>
      <c r="CT119" s="979"/>
      <c r="CU119" s="979"/>
      <c r="CV119" s="979"/>
      <c r="CW119" s="979"/>
      <c r="CX119" s="979"/>
      <c r="CY119" s="979"/>
      <c r="CZ119" s="979"/>
      <c r="DA119" s="979"/>
      <c r="DB119" s="979"/>
      <c r="DC119" s="979"/>
      <c r="DD119" s="979"/>
      <c r="DE119" s="979"/>
      <c r="DF119" s="980"/>
      <c r="DG119" s="1018" t="s">
        <v>126</v>
      </c>
      <c r="DH119" s="1000"/>
      <c r="DI119" s="1000"/>
      <c r="DJ119" s="1000"/>
      <c r="DK119" s="1001"/>
      <c r="DL119" s="999" t="s">
        <v>126</v>
      </c>
      <c r="DM119" s="1000"/>
      <c r="DN119" s="1000"/>
      <c r="DO119" s="1000"/>
      <c r="DP119" s="1001"/>
      <c r="DQ119" s="999" t="s">
        <v>126</v>
      </c>
      <c r="DR119" s="1000"/>
      <c r="DS119" s="1000"/>
      <c r="DT119" s="1000"/>
      <c r="DU119" s="1001"/>
      <c r="DV119" s="1002" t="s">
        <v>126</v>
      </c>
      <c r="DW119" s="1003"/>
      <c r="DX119" s="1003"/>
      <c r="DY119" s="1003"/>
      <c r="DZ119" s="1004"/>
    </row>
    <row r="120" spans="1:130" s="221" customFormat="1" ht="26.25" customHeight="1" x14ac:dyDescent="0.2">
      <c r="A120" s="1071"/>
      <c r="B120" s="963"/>
      <c r="C120" s="936" t="s">
        <v>437</v>
      </c>
      <c r="D120" s="937"/>
      <c r="E120" s="937"/>
      <c r="F120" s="937"/>
      <c r="G120" s="937"/>
      <c r="H120" s="937"/>
      <c r="I120" s="937"/>
      <c r="J120" s="937"/>
      <c r="K120" s="937"/>
      <c r="L120" s="937"/>
      <c r="M120" s="937"/>
      <c r="N120" s="937"/>
      <c r="O120" s="937"/>
      <c r="P120" s="937"/>
      <c r="Q120" s="937"/>
      <c r="R120" s="937"/>
      <c r="S120" s="937"/>
      <c r="T120" s="937"/>
      <c r="U120" s="937"/>
      <c r="V120" s="937"/>
      <c r="W120" s="937"/>
      <c r="X120" s="937"/>
      <c r="Y120" s="937"/>
      <c r="Z120" s="938"/>
      <c r="AA120" s="972" t="s">
        <v>126</v>
      </c>
      <c r="AB120" s="973"/>
      <c r="AC120" s="973"/>
      <c r="AD120" s="973"/>
      <c r="AE120" s="974"/>
      <c r="AF120" s="975" t="s">
        <v>126</v>
      </c>
      <c r="AG120" s="973"/>
      <c r="AH120" s="973"/>
      <c r="AI120" s="973"/>
      <c r="AJ120" s="974"/>
      <c r="AK120" s="975" t="s">
        <v>126</v>
      </c>
      <c r="AL120" s="973"/>
      <c r="AM120" s="973"/>
      <c r="AN120" s="973"/>
      <c r="AO120" s="974"/>
      <c r="AP120" s="976" t="s">
        <v>126</v>
      </c>
      <c r="AQ120" s="977"/>
      <c r="AR120" s="977"/>
      <c r="AS120" s="977"/>
      <c r="AT120" s="978"/>
      <c r="AU120" s="1005" t="s">
        <v>461</v>
      </c>
      <c r="AV120" s="1006"/>
      <c r="AW120" s="1006"/>
      <c r="AX120" s="1006"/>
      <c r="AY120" s="1007"/>
      <c r="AZ120" s="943" t="s">
        <v>462</v>
      </c>
      <c r="BA120" s="911"/>
      <c r="BB120" s="911"/>
      <c r="BC120" s="911"/>
      <c r="BD120" s="911"/>
      <c r="BE120" s="911"/>
      <c r="BF120" s="911"/>
      <c r="BG120" s="911"/>
      <c r="BH120" s="911"/>
      <c r="BI120" s="911"/>
      <c r="BJ120" s="911"/>
      <c r="BK120" s="911"/>
      <c r="BL120" s="911"/>
      <c r="BM120" s="911"/>
      <c r="BN120" s="911"/>
      <c r="BO120" s="911"/>
      <c r="BP120" s="912"/>
      <c r="BQ120" s="944">
        <v>22134766</v>
      </c>
      <c r="BR120" s="945"/>
      <c r="BS120" s="945"/>
      <c r="BT120" s="945"/>
      <c r="BU120" s="945"/>
      <c r="BV120" s="945">
        <v>24787572</v>
      </c>
      <c r="BW120" s="945"/>
      <c r="BX120" s="945"/>
      <c r="BY120" s="945"/>
      <c r="BZ120" s="945"/>
      <c r="CA120" s="945">
        <v>26477139</v>
      </c>
      <c r="CB120" s="945"/>
      <c r="CC120" s="945"/>
      <c r="CD120" s="945"/>
      <c r="CE120" s="945"/>
      <c r="CF120" s="958">
        <v>34.200000000000003</v>
      </c>
      <c r="CG120" s="959"/>
      <c r="CH120" s="959"/>
      <c r="CI120" s="959"/>
      <c r="CJ120" s="959"/>
      <c r="CK120" s="1020" t="s">
        <v>463</v>
      </c>
      <c r="CL120" s="1021"/>
      <c r="CM120" s="1021"/>
      <c r="CN120" s="1021"/>
      <c r="CO120" s="1022"/>
      <c r="CP120" s="1028" t="s">
        <v>464</v>
      </c>
      <c r="CQ120" s="1029"/>
      <c r="CR120" s="1029"/>
      <c r="CS120" s="1029"/>
      <c r="CT120" s="1029"/>
      <c r="CU120" s="1029"/>
      <c r="CV120" s="1029"/>
      <c r="CW120" s="1029"/>
      <c r="CX120" s="1029"/>
      <c r="CY120" s="1029"/>
      <c r="CZ120" s="1029"/>
      <c r="DA120" s="1029"/>
      <c r="DB120" s="1029"/>
      <c r="DC120" s="1029"/>
      <c r="DD120" s="1029"/>
      <c r="DE120" s="1029"/>
      <c r="DF120" s="1030"/>
      <c r="DG120" s="944">
        <v>14433668</v>
      </c>
      <c r="DH120" s="945"/>
      <c r="DI120" s="945"/>
      <c r="DJ120" s="945"/>
      <c r="DK120" s="945"/>
      <c r="DL120" s="945">
        <v>12631809</v>
      </c>
      <c r="DM120" s="945"/>
      <c r="DN120" s="945"/>
      <c r="DO120" s="945"/>
      <c r="DP120" s="945"/>
      <c r="DQ120" s="945">
        <v>12634159</v>
      </c>
      <c r="DR120" s="945"/>
      <c r="DS120" s="945"/>
      <c r="DT120" s="945"/>
      <c r="DU120" s="945"/>
      <c r="DV120" s="946">
        <v>16.3</v>
      </c>
      <c r="DW120" s="946"/>
      <c r="DX120" s="946"/>
      <c r="DY120" s="946"/>
      <c r="DZ120" s="947"/>
    </row>
    <row r="121" spans="1:130" s="221" customFormat="1" ht="26.25" customHeight="1" x14ac:dyDescent="0.2">
      <c r="A121" s="1071"/>
      <c r="B121" s="963"/>
      <c r="C121" s="988" t="s">
        <v>465</v>
      </c>
      <c r="D121" s="989"/>
      <c r="E121" s="989"/>
      <c r="F121" s="989"/>
      <c r="G121" s="989"/>
      <c r="H121" s="989"/>
      <c r="I121" s="989"/>
      <c r="J121" s="989"/>
      <c r="K121" s="989"/>
      <c r="L121" s="989"/>
      <c r="M121" s="989"/>
      <c r="N121" s="989"/>
      <c r="O121" s="989"/>
      <c r="P121" s="989"/>
      <c r="Q121" s="989"/>
      <c r="R121" s="989"/>
      <c r="S121" s="989"/>
      <c r="T121" s="989"/>
      <c r="U121" s="989"/>
      <c r="V121" s="989"/>
      <c r="W121" s="989"/>
      <c r="X121" s="989"/>
      <c r="Y121" s="989"/>
      <c r="Z121" s="990"/>
      <c r="AA121" s="972" t="s">
        <v>126</v>
      </c>
      <c r="AB121" s="973"/>
      <c r="AC121" s="973"/>
      <c r="AD121" s="973"/>
      <c r="AE121" s="974"/>
      <c r="AF121" s="975" t="s">
        <v>126</v>
      </c>
      <c r="AG121" s="973"/>
      <c r="AH121" s="973"/>
      <c r="AI121" s="973"/>
      <c r="AJ121" s="974"/>
      <c r="AK121" s="975" t="s">
        <v>126</v>
      </c>
      <c r="AL121" s="973"/>
      <c r="AM121" s="973"/>
      <c r="AN121" s="973"/>
      <c r="AO121" s="974"/>
      <c r="AP121" s="976" t="s">
        <v>126</v>
      </c>
      <c r="AQ121" s="977"/>
      <c r="AR121" s="977"/>
      <c r="AS121" s="977"/>
      <c r="AT121" s="978"/>
      <c r="AU121" s="1008"/>
      <c r="AV121" s="1009"/>
      <c r="AW121" s="1009"/>
      <c r="AX121" s="1009"/>
      <c r="AY121" s="1010"/>
      <c r="AZ121" s="936" t="s">
        <v>466</v>
      </c>
      <c r="BA121" s="937"/>
      <c r="BB121" s="937"/>
      <c r="BC121" s="937"/>
      <c r="BD121" s="937"/>
      <c r="BE121" s="937"/>
      <c r="BF121" s="937"/>
      <c r="BG121" s="937"/>
      <c r="BH121" s="937"/>
      <c r="BI121" s="937"/>
      <c r="BJ121" s="937"/>
      <c r="BK121" s="937"/>
      <c r="BL121" s="937"/>
      <c r="BM121" s="937"/>
      <c r="BN121" s="937"/>
      <c r="BO121" s="937"/>
      <c r="BP121" s="938"/>
      <c r="BQ121" s="939">
        <v>19494310</v>
      </c>
      <c r="BR121" s="940"/>
      <c r="BS121" s="940"/>
      <c r="BT121" s="940"/>
      <c r="BU121" s="940"/>
      <c r="BV121" s="940">
        <v>20066295</v>
      </c>
      <c r="BW121" s="940"/>
      <c r="BX121" s="940"/>
      <c r="BY121" s="940"/>
      <c r="BZ121" s="940"/>
      <c r="CA121" s="940">
        <v>29724005</v>
      </c>
      <c r="CB121" s="940"/>
      <c r="CC121" s="940"/>
      <c r="CD121" s="940"/>
      <c r="CE121" s="940"/>
      <c r="CF121" s="934">
        <v>38.4</v>
      </c>
      <c r="CG121" s="935"/>
      <c r="CH121" s="935"/>
      <c r="CI121" s="935"/>
      <c r="CJ121" s="935"/>
      <c r="CK121" s="1023"/>
      <c r="CL121" s="1024"/>
      <c r="CM121" s="1024"/>
      <c r="CN121" s="1024"/>
      <c r="CO121" s="1025"/>
      <c r="CP121" s="1033" t="s">
        <v>405</v>
      </c>
      <c r="CQ121" s="1034"/>
      <c r="CR121" s="1034"/>
      <c r="CS121" s="1034"/>
      <c r="CT121" s="1034"/>
      <c r="CU121" s="1034"/>
      <c r="CV121" s="1034"/>
      <c r="CW121" s="1034"/>
      <c r="CX121" s="1034"/>
      <c r="CY121" s="1034"/>
      <c r="CZ121" s="1034"/>
      <c r="DA121" s="1034"/>
      <c r="DB121" s="1034"/>
      <c r="DC121" s="1034"/>
      <c r="DD121" s="1034"/>
      <c r="DE121" s="1034"/>
      <c r="DF121" s="1035"/>
      <c r="DG121" s="939">
        <v>6941708</v>
      </c>
      <c r="DH121" s="940"/>
      <c r="DI121" s="940"/>
      <c r="DJ121" s="940"/>
      <c r="DK121" s="940"/>
      <c r="DL121" s="940">
        <v>1792355</v>
      </c>
      <c r="DM121" s="940"/>
      <c r="DN121" s="940"/>
      <c r="DO121" s="940"/>
      <c r="DP121" s="940"/>
      <c r="DQ121" s="940">
        <v>1476548</v>
      </c>
      <c r="DR121" s="940"/>
      <c r="DS121" s="940"/>
      <c r="DT121" s="940"/>
      <c r="DU121" s="940"/>
      <c r="DV121" s="941">
        <v>1.9</v>
      </c>
      <c r="DW121" s="941"/>
      <c r="DX121" s="941"/>
      <c r="DY121" s="941"/>
      <c r="DZ121" s="942"/>
    </row>
    <row r="122" spans="1:130" s="221" customFormat="1" ht="26.25" customHeight="1" x14ac:dyDescent="0.2">
      <c r="A122" s="1071"/>
      <c r="B122" s="963"/>
      <c r="C122" s="936" t="s">
        <v>447</v>
      </c>
      <c r="D122" s="937"/>
      <c r="E122" s="937"/>
      <c r="F122" s="937"/>
      <c r="G122" s="937"/>
      <c r="H122" s="937"/>
      <c r="I122" s="937"/>
      <c r="J122" s="937"/>
      <c r="K122" s="937"/>
      <c r="L122" s="937"/>
      <c r="M122" s="937"/>
      <c r="N122" s="937"/>
      <c r="O122" s="937"/>
      <c r="P122" s="937"/>
      <c r="Q122" s="937"/>
      <c r="R122" s="937"/>
      <c r="S122" s="937"/>
      <c r="T122" s="937"/>
      <c r="U122" s="937"/>
      <c r="V122" s="937"/>
      <c r="W122" s="937"/>
      <c r="X122" s="937"/>
      <c r="Y122" s="937"/>
      <c r="Z122" s="938"/>
      <c r="AA122" s="972" t="s">
        <v>126</v>
      </c>
      <c r="AB122" s="973"/>
      <c r="AC122" s="973"/>
      <c r="AD122" s="973"/>
      <c r="AE122" s="974"/>
      <c r="AF122" s="975" t="s">
        <v>126</v>
      </c>
      <c r="AG122" s="973"/>
      <c r="AH122" s="973"/>
      <c r="AI122" s="973"/>
      <c r="AJ122" s="974"/>
      <c r="AK122" s="975" t="s">
        <v>126</v>
      </c>
      <c r="AL122" s="973"/>
      <c r="AM122" s="973"/>
      <c r="AN122" s="973"/>
      <c r="AO122" s="974"/>
      <c r="AP122" s="976" t="s">
        <v>126</v>
      </c>
      <c r="AQ122" s="977"/>
      <c r="AR122" s="977"/>
      <c r="AS122" s="977"/>
      <c r="AT122" s="978"/>
      <c r="AU122" s="1008"/>
      <c r="AV122" s="1009"/>
      <c r="AW122" s="1009"/>
      <c r="AX122" s="1009"/>
      <c r="AY122" s="1010"/>
      <c r="AZ122" s="987" t="s">
        <v>467</v>
      </c>
      <c r="BA122" s="979"/>
      <c r="BB122" s="979"/>
      <c r="BC122" s="979"/>
      <c r="BD122" s="979"/>
      <c r="BE122" s="979"/>
      <c r="BF122" s="979"/>
      <c r="BG122" s="979"/>
      <c r="BH122" s="979"/>
      <c r="BI122" s="979"/>
      <c r="BJ122" s="979"/>
      <c r="BK122" s="979"/>
      <c r="BL122" s="979"/>
      <c r="BM122" s="979"/>
      <c r="BN122" s="979"/>
      <c r="BO122" s="979"/>
      <c r="BP122" s="980"/>
      <c r="BQ122" s="1013">
        <v>77351385</v>
      </c>
      <c r="BR122" s="1014"/>
      <c r="BS122" s="1014"/>
      <c r="BT122" s="1014"/>
      <c r="BU122" s="1014"/>
      <c r="BV122" s="1014">
        <v>78319175</v>
      </c>
      <c r="BW122" s="1014"/>
      <c r="BX122" s="1014"/>
      <c r="BY122" s="1014"/>
      <c r="BZ122" s="1014"/>
      <c r="CA122" s="1014">
        <v>79672952</v>
      </c>
      <c r="CB122" s="1014"/>
      <c r="CC122" s="1014"/>
      <c r="CD122" s="1014"/>
      <c r="CE122" s="1014"/>
      <c r="CF122" s="1031">
        <v>103</v>
      </c>
      <c r="CG122" s="1032"/>
      <c r="CH122" s="1032"/>
      <c r="CI122" s="1032"/>
      <c r="CJ122" s="1032"/>
      <c r="CK122" s="1023"/>
      <c r="CL122" s="1024"/>
      <c r="CM122" s="1024"/>
      <c r="CN122" s="1024"/>
      <c r="CO122" s="1025"/>
      <c r="CP122" s="1033" t="s">
        <v>468</v>
      </c>
      <c r="CQ122" s="1034"/>
      <c r="CR122" s="1034"/>
      <c r="CS122" s="1034"/>
      <c r="CT122" s="1034"/>
      <c r="CU122" s="1034"/>
      <c r="CV122" s="1034"/>
      <c r="CW122" s="1034"/>
      <c r="CX122" s="1034"/>
      <c r="CY122" s="1034"/>
      <c r="CZ122" s="1034"/>
      <c r="DA122" s="1034"/>
      <c r="DB122" s="1034"/>
      <c r="DC122" s="1034"/>
      <c r="DD122" s="1034"/>
      <c r="DE122" s="1034"/>
      <c r="DF122" s="1035"/>
      <c r="DG122" s="939" t="s">
        <v>126</v>
      </c>
      <c r="DH122" s="940"/>
      <c r="DI122" s="940"/>
      <c r="DJ122" s="940"/>
      <c r="DK122" s="940"/>
      <c r="DL122" s="940" t="s">
        <v>126</v>
      </c>
      <c r="DM122" s="940"/>
      <c r="DN122" s="940"/>
      <c r="DO122" s="940"/>
      <c r="DP122" s="940"/>
      <c r="DQ122" s="940" t="s">
        <v>391</v>
      </c>
      <c r="DR122" s="940"/>
      <c r="DS122" s="940"/>
      <c r="DT122" s="940"/>
      <c r="DU122" s="940"/>
      <c r="DV122" s="941" t="s">
        <v>126</v>
      </c>
      <c r="DW122" s="941"/>
      <c r="DX122" s="941"/>
      <c r="DY122" s="941"/>
      <c r="DZ122" s="942"/>
    </row>
    <row r="123" spans="1:130" s="221" customFormat="1" ht="26.25" customHeight="1" x14ac:dyDescent="0.2">
      <c r="A123" s="1071"/>
      <c r="B123" s="963"/>
      <c r="C123" s="936" t="s">
        <v>453</v>
      </c>
      <c r="D123" s="937"/>
      <c r="E123" s="937"/>
      <c r="F123" s="937"/>
      <c r="G123" s="937"/>
      <c r="H123" s="937"/>
      <c r="I123" s="937"/>
      <c r="J123" s="937"/>
      <c r="K123" s="937"/>
      <c r="L123" s="937"/>
      <c r="M123" s="937"/>
      <c r="N123" s="937"/>
      <c r="O123" s="937"/>
      <c r="P123" s="937"/>
      <c r="Q123" s="937"/>
      <c r="R123" s="937"/>
      <c r="S123" s="937"/>
      <c r="T123" s="937"/>
      <c r="U123" s="937"/>
      <c r="V123" s="937"/>
      <c r="W123" s="937"/>
      <c r="X123" s="937"/>
      <c r="Y123" s="937"/>
      <c r="Z123" s="938"/>
      <c r="AA123" s="972">
        <v>140219</v>
      </c>
      <c r="AB123" s="973"/>
      <c r="AC123" s="973"/>
      <c r="AD123" s="973"/>
      <c r="AE123" s="974"/>
      <c r="AF123" s="975">
        <v>145901</v>
      </c>
      <c r="AG123" s="973"/>
      <c r="AH123" s="973"/>
      <c r="AI123" s="973"/>
      <c r="AJ123" s="974"/>
      <c r="AK123" s="975">
        <v>146230</v>
      </c>
      <c r="AL123" s="973"/>
      <c r="AM123" s="973"/>
      <c r="AN123" s="973"/>
      <c r="AO123" s="974"/>
      <c r="AP123" s="976">
        <v>0.2</v>
      </c>
      <c r="AQ123" s="977"/>
      <c r="AR123" s="977"/>
      <c r="AS123" s="977"/>
      <c r="AT123" s="978"/>
      <c r="AU123" s="1011"/>
      <c r="AV123" s="1012"/>
      <c r="AW123" s="1012"/>
      <c r="AX123" s="1012"/>
      <c r="AY123" s="1012"/>
      <c r="AZ123" s="244" t="s">
        <v>184</v>
      </c>
      <c r="BA123" s="244"/>
      <c r="BB123" s="244"/>
      <c r="BC123" s="244"/>
      <c r="BD123" s="244"/>
      <c r="BE123" s="244"/>
      <c r="BF123" s="244"/>
      <c r="BG123" s="244"/>
      <c r="BH123" s="244"/>
      <c r="BI123" s="244"/>
      <c r="BJ123" s="244"/>
      <c r="BK123" s="244"/>
      <c r="BL123" s="244"/>
      <c r="BM123" s="244"/>
      <c r="BN123" s="244"/>
      <c r="BO123" s="991" t="s">
        <v>469</v>
      </c>
      <c r="BP123" s="1019"/>
      <c r="BQ123" s="1077">
        <v>118980461</v>
      </c>
      <c r="BR123" s="1078"/>
      <c r="BS123" s="1078"/>
      <c r="BT123" s="1078"/>
      <c r="BU123" s="1078"/>
      <c r="BV123" s="1078">
        <v>123173042</v>
      </c>
      <c r="BW123" s="1078"/>
      <c r="BX123" s="1078"/>
      <c r="BY123" s="1078"/>
      <c r="BZ123" s="1078"/>
      <c r="CA123" s="1078">
        <v>135874096</v>
      </c>
      <c r="CB123" s="1078"/>
      <c r="CC123" s="1078"/>
      <c r="CD123" s="1078"/>
      <c r="CE123" s="1078"/>
      <c r="CF123" s="1015"/>
      <c r="CG123" s="1016"/>
      <c r="CH123" s="1016"/>
      <c r="CI123" s="1016"/>
      <c r="CJ123" s="1017"/>
      <c r="CK123" s="1023"/>
      <c r="CL123" s="1024"/>
      <c r="CM123" s="1024"/>
      <c r="CN123" s="1024"/>
      <c r="CO123" s="1025"/>
      <c r="CP123" s="1033" t="s">
        <v>404</v>
      </c>
      <c r="CQ123" s="1034"/>
      <c r="CR123" s="1034"/>
      <c r="CS123" s="1034"/>
      <c r="CT123" s="1034"/>
      <c r="CU123" s="1034"/>
      <c r="CV123" s="1034"/>
      <c r="CW123" s="1034"/>
      <c r="CX123" s="1034"/>
      <c r="CY123" s="1034"/>
      <c r="CZ123" s="1034"/>
      <c r="DA123" s="1034"/>
      <c r="DB123" s="1034"/>
      <c r="DC123" s="1034"/>
      <c r="DD123" s="1034"/>
      <c r="DE123" s="1034"/>
      <c r="DF123" s="1035"/>
      <c r="DG123" s="972" t="s">
        <v>126</v>
      </c>
      <c r="DH123" s="973"/>
      <c r="DI123" s="973"/>
      <c r="DJ123" s="973"/>
      <c r="DK123" s="974"/>
      <c r="DL123" s="975" t="s">
        <v>391</v>
      </c>
      <c r="DM123" s="973"/>
      <c r="DN123" s="973"/>
      <c r="DO123" s="973"/>
      <c r="DP123" s="974"/>
      <c r="DQ123" s="975" t="s">
        <v>470</v>
      </c>
      <c r="DR123" s="973"/>
      <c r="DS123" s="973"/>
      <c r="DT123" s="973"/>
      <c r="DU123" s="974"/>
      <c r="DV123" s="976" t="s">
        <v>391</v>
      </c>
      <c r="DW123" s="977"/>
      <c r="DX123" s="977"/>
      <c r="DY123" s="977"/>
      <c r="DZ123" s="978"/>
    </row>
    <row r="124" spans="1:130" s="221" customFormat="1" ht="26.25" customHeight="1" thickBot="1" x14ac:dyDescent="0.25">
      <c r="A124" s="1071"/>
      <c r="B124" s="963"/>
      <c r="C124" s="936" t="s">
        <v>456</v>
      </c>
      <c r="D124" s="937"/>
      <c r="E124" s="937"/>
      <c r="F124" s="937"/>
      <c r="G124" s="937"/>
      <c r="H124" s="937"/>
      <c r="I124" s="937"/>
      <c r="J124" s="937"/>
      <c r="K124" s="937"/>
      <c r="L124" s="937"/>
      <c r="M124" s="937"/>
      <c r="N124" s="937"/>
      <c r="O124" s="937"/>
      <c r="P124" s="937"/>
      <c r="Q124" s="937"/>
      <c r="R124" s="937"/>
      <c r="S124" s="937"/>
      <c r="T124" s="937"/>
      <c r="U124" s="937"/>
      <c r="V124" s="937"/>
      <c r="W124" s="937"/>
      <c r="X124" s="937"/>
      <c r="Y124" s="937"/>
      <c r="Z124" s="938"/>
      <c r="AA124" s="972" t="s">
        <v>391</v>
      </c>
      <c r="AB124" s="973"/>
      <c r="AC124" s="973"/>
      <c r="AD124" s="973"/>
      <c r="AE124" s="974"/>
      <c r="AF124" s="975" t="s">
        <v>126</v>
      </c>
      <c r="AG124" s="973"/>
      <c r="AH124" s="973"/>
      <c r="AI124" s="973"/>
      <c r="AJ124" s="974"/>
      <c r="AK124" s="975" t="s">
        <v>470</v>
      </c>
      <c r="AL124" s="973"/>
      <c r="AM124" s="973"/>
      <c r="AN124" s="973"/>
      <c r="AO124" s="974"/>
      <c r="AP124" s="976" t="s">
        <v>126</v>
      </c>
      <c r="AQ124" s="977"/>
      <c r="AR124" s="977"/>
      <c r="AS124" s="977"/>
      <c r="AT124" s="978"/>
      <c r="AU124" s="1073" t="s">
        <v>471</v>
      </c>
      <c r="AV124" s="1074"/>
      <c r="AW124" s="1074"/>
      <c r="AX124" s="1074"/>
      <c r="AY124" s="1074"/>
      <c r="AZ124" s="1074"/>
      <c r="BA124" s="1074"/>
      <c r="BB124" s="1074"/>
      <c r="BC124" s="1074"/>
      <c r="BD124" s="1074"/>
      <c r="BE124" s="1074"/>
      <c r="BF124" s="1074"/>
      <c r="BG124" s="1074"/>
      <c r="BH124" s="1074"/>
      <c r="BI124" s="1074"/>
      <c r="BJ124" s="1074"/>
      <c r="BK124" s="1074"/>
      <c r="BL124" s="1074"/>
      <c r="BM124" s="1074"/>
      <c r="BN124" s="1074"/>
      <c r="BO124" s="1074"/>
      <c r="BP124" s="1075"/>
      <c r="BQ124" s="1076" t="s">
        <v>391</v>
      </c>
      <c r="BR124" s="1041"/>
      <c r="BS124" s="1041"/>
      <c r="BT124" s="1041"/>
      <c r="BU124" s="1041"/>
      <c r="BV124" s="1041" t="s">
        <v>126</v>
      </c>
      <c r="BW124" s="1041"/>
      <c r="BX124" s="1041"/>
      <c r="BY124" s="1041"/>
      <c r="BZ124" s="1041"/>
      <c r="CA124" s="1041" t="s">
        <v>126</v>
      </c>
      <c r="CB124" s="1041"/>
      <c r="CC124" s="1041"/>
      <c r="CD124" s="1041"/>
      <c r="CE124" s="1041"/>
      <c r="CF124" s="1042"/>
      <c r="CG124" s="1043"/>
      <c r="CH124" s="1043"/>
      <c r="CI124" s="1043"/>
      <c r="CJ124" s="1044"/>
      <c r="CK124" s="1026"/>
      <c r="CL124" s="1026"/>
      <c r="CM124" s="1026"/>
      <c r="CN124" s="1026"/>
      <c r="CO124" s="1027"/>
      <c r="CP124" s="1033" t="s">
        <v>472</v>
      </c>
      <c r="CQ124" s="1034"/>
      <c r="CR124" s="1034"/>
      <c r="CS124" s="1034"/>
      <c r="CT124" s="1034"/>
      <c r="CU124" s="1034"/>
      <c r="CV124" s="1034"/>
      <c r="CW124" s="1034"/>
      <c r="CX124" s="1034"/>
      <c r="CY124" s="1034"/>
      <c r="CZ124" s="1034"/>
      <c r="DA124" s="1034"/>
      <c r="DB124" s="1034"/>
      <c r="DC124" s="1034"/>
      <c r="DD124" s="1034"/>
      <c r="DE124" s="1034"/>
      <c r="DF124" s="1035"/>
      <c r="DG124" s="1018" t="s">
        <v>126</v>
      </c>
      <c r="DH124" s="1000"/>
      <c r="DI124" s="1000"/>
      <c r="DJ124" s="1000"/>
      <c r="DK124" s="1001"/>
      <c r="DL124" s="999" t="s">
        <v>391</v>
      </c>
      <c r="DM124" s="1000"/>
      <c r="DN124" s="1000"/>
      <c r="DO124" s="1000"/>
      <c r="DP124" s="1001"/>
      <c r="DQ124" s="999" t="s">
        <v>126</v>
      </c>
      <c r="DR124" s="1000"/>
      <c r="DS124" s="1000"/>
      <c r="DT124" s="1000"/>
      <c r="DU124" s="1001"/>
      <c r="DV124" s="1002" t="s">
        <v>470</v>
      </c>
      <c r="DW124" s="1003"/>
      <c r="DX124" s="1003"/>
      <c r="DY124" s="1003"/>
      <c r="DZ124" s="1004"/>
    </row>
    <row r="125" spans="1:130" s="221" customFormat="1" ht="26.25" customHeight="1" x14ac:dyDescent="0.2">
      <c r="A125" s="1071"/>
      <c r="B125" s="963"/>
      <c r="C125" s="936" t="s">
        <v>458</v>
      </c>
      <c r="D125" s="937"/>
      <c r="E125" s="937"/>
      <c r="F125" s="937"/>
      <c r="G125" s="937"/>
      <c r="H125" s="937"/>
      <c r="I125" s="937"/>
      <c r="J125" s="937"/>
      <c r="K125" s="937"/>
      <c r="L125" s="937"/>
      <c r="M125" s="937"/>
      <c r="N125" s="937"/>
      <c r="O125" s="937"/>
      <c r="P125" s="937"/>
      <c r="Q125" s="937"/>
      <c r="R125" s="937"/>
      <c r="S125" s="937"/>
      <c r="T125" s="937"/>
      <c r="U125" s="937"/>
      <c r="V125" s="937"/>
      <c r="W125" s="937"/>
      <c r="X125" s="937"/>
      <c r="Y125" s="937"/>
      <c r="Z125" s="938"/>
      <c r="AA125" s="972" t="s">
        <v>126</v>
      </c>
      <c r="AB125" s="973"/>
      <c r="AC125" s="973"/>
      <c r="AD125" s="973"/>
      <c r="AE125" s="974"/>
      <c r="AF125" s="975" t="s">
        <v>126</v>
      </c>
      <c r="AG125" s="973"/>
      <c r="AH125" s="973"/>
      <c r="AI125" s="973"/>
      <c r="AJ125" s="974"/>
      <c r="AK125" s="975" t="s">
        <v>126</v>
      </c>
      <c r="AL125" s="973"/>
      <c r="AM125" s="973"/>
      <c r="AN125" s="973"/>
      <c r="AO125" s="974"/>
      <c r="AP125" s="976" t="s">
        <v>126</v>
      </c>
      <c r="AQ125" s="977"/>
      <c r="AR125" s="977"/>
      <c r="AS125" s="977"/>
      <c r="AT125" s="978"/>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6" t="s">
        <v>473</v>
      </c>
      <c r="CL125" s="1021"/>
      <c r="CM125" s="1021"/>
      <c r="CN125" s="1021"/>
      <c r="CO125" s="1022"/>
      <c r="CP125" s="943" t="s">
        <v>474</v>
      </c>
      <c r="CQ125" s="911"/>
      <c r="CR125" s="911"/>
      <c r="CS125" s="911"/>
      <c r="CT125" s="911"/>
      <c r="CU125" s="911"/>
      <c r="CV125" s="911"/>
      <c r="CW125" s="911"/>
      <c r="CX125" s="911"/>
      <c r="CY125" s="911"/>
      <c r="CZ125" s="911"/>
      <c r="DA125" s="911"/>
      <c r="DB125" s="911"/>
      <c r="DC125" s="911"/>
      <c r="DD125" s="911"/>
      <c r="DE125" s="911"/>
      <c r="DF125" s="912"/>
      <c r="DG125" s="944" t="s">
        <v>126</v>
      </c>
      <c r="DH125" s="945"/>
      <c r="DI125" s="945"/>
      <c r="DJ125" s="945"/>
      <c r="DK125" s="945"/>
      <c r="DL125" s="945" t="s">
        <v>126</v>
      </c>
      <c r="DM125" s="945"/>
      <c r="DN125" s="945"/>
      <c r="DO125" s="945"/>
      <c r="DP125" s="945"/>
      <c r="DQ125" s="945" t="s">
        <v>126</v>
      </c>
      <c r="DR125" s="945"/>
      <c r="DS125" s="945"/>
      <c r="DT125" s="945"/>
      <c r="DU125" s="945"/>
      <c r="DV125" s="946" t="s">
        <v>126</v>
      </c>
      <c r="DW125" s="946"/>
      <c r="DX125" s="946"/>
      <c r="DY125" s="946"/>
      <c r="DZ125" s="947"/>
    </row>
    <row r="126" spans="1:130" s="221" customFormat="1" ht="26.25" customHeight="1" thickBot="1" x14ac:dyDescent="0.25">
      <c r="A126" s="1071"/>
      <c r="B126" s="963"/>
      <c r="C126" s="936" t="s">
        <v>460</v>
      </c>
      <c r="D126" s="937"/>
      <c r="E126" s="937"/>
      <c r="F126" s="937"/>
      <c r="G126" s="937"/>
      <c r="H126" s="937"/>
      <c r="I126" s="937"/>
      <c r="J126" s="937"/>
      <c r="K126" s="937"/>
      <c r="L126" s="937"/>
      <c r="M126" s="937"/>
      <c r="N126" s="937"/>
      <c r="O126" s="937"/>
      <c r="P126" s="937"/>
      <c r="Q126" s="937"/>
      <c r="R126" s="937"/>
      <c r="S126" s="937"/>
      <c r="T126" s="937"/>
      <c r="U126" s="937"/>
      <c r="V126" s="937"/>
      <c r="W126" s="937"/>
      <c r="X126" s="937"/>
      <c r="Y126" s="937"/>
      <c r="Z126" s="938"/>
      <c r="AA126" s="972" t="s">
        <v>126</v>
      </c>
      <c r="AB126" s="973"/>
      <c r="AC126" s="973"/>
      <c r="AD126" s="973"/>
      <c r="AE126" s="974"/>
      <c r="AF126" s="975" t="s">
        <v>126</v>
      </c>
      <c r="AG126" s="973"/>
      <c r="AH126" s="973"/>
      <c r="AI126" s="973"/>
      <c r="AJ126" s="974"/>
      <c r="AK126" s="975" t="s">
        <v>126</v>
      </c>
      <c r="AL126" s="973"/>
      <c r="AM126" s="973"/>
      <c r="AN126" s="973"/>
      <c r="AO126" s="974"/>
      <c r="AP126" s="976" t="s">
        <v>126</v>
      </c>
      <c r="AQ126" s="977"/>
      <c r="AR126" s="977"/>
      <c r="AS126" s="977"/>
      <c r="AT126" s="97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7"/>
      <c r="CL126" s="1024"/>
      <c r="CM126" s="1024"/>
      <c r="CN126" s="1024"/>
      <c r="CO126" s="1025"/>
      <c r="CP126" s="936" t="s">
        <v>475</v>
      </c>
      <c r="CQ126" s="937"/>
      <c r="CR126" s="937"/>
      <c r="CS126" s="937"/>
      <c r="CT126" s="937"/>
      <c r="CU126" s="937"/>
      <c r="CV126" s="937"/>
      <c r="CW126" s="937"/>
      <c r="CX126" s="937"/>
      <c r="CY126" s="937"/>
      <c r="CZ126" s="937"/>
      <c r="DA126" s="937"/>
      <c r="DB126" s="937"/>
      <c r="DC126" s="937"/>
      <c r="DD126" s="937"/>
      <c r="DE126" s="937"/>
      <c r="DF126" s="938"/>
      <c r="DG126" s="939" t="s">
        <v>391</v>
      </c>
      <c r="DH126" s="940"/>
      <c r="DI126" s="940"/>
      <c r="DJ126" s="940"/>
      <c r="DK126" s="940"/>
      <c r="DL126" s="940" t="s">
        <v>391</v>
      </c>
      <c r="DM126" s="940"/>
      <c r="DN126" s="940"/>
      <c r="DO126" s="940"/>
      <c r="DP126" s="940"/>
      <c r="DQ126" s="940" t="s">
        <v>126</v>
      </c>
      <c r="DR126" s="940"/>
      <c r="DS126" s="940"/>
      <c r="DT126" s="940"/>
      <c r="DU126" s="940"/>
      <c r="DV126" s="941" t="s">
        <v>126</v>
      </c>
      <c r="DW126" s="941"/>
      <c r="DX126" s="941"/>
      <c r="DY126" s="941"/>
      <c r="DZ126" s="942"/>
    </row>
    <row r="127" spans="1:130" s="221" customFormat="1" ht="26.25" customHeight="1" x14ac:dyDescent="0.2">
      <c r="A127" s="1072"/>
      <c r="B127" s="965"/>
      <c r="C127" s="987" t="s">
        <v>476</v>
      </c>
      <c r="D127" s="979"/>
      <c r="E127" s="979"/>
      <c r="F127" s="979"/>
      <c r="G127" s="979"/>
      <c r="H127" s="979"/>
      <c r="I127" s="979"/>
      <c r="J127" s="979"/>
      <c r="K127" s="979"/>
      <c r="L127" s="979"/>
      <c r="M127" s="979"/>
      <c r="N127" s="979"/>
      <c r="O127" s="979"/>
      <c r="P127" s="979"/>
      <c r="Q127" s="979"/>
      <c r="R127" s="979"/>
      <c r="S127" s="979"/>
      <c r="T127" s="979"/>
      <c r="U127" s="979"/>
      <c r="V127" s="979"/>
      <c r="W127" s="979"/>
      <c r="X127" s="979"/>
      <c r="Y127" s="979"/>
      <c r="Z127" s="980"/>
      <c r="AA127" s="972">
        <v>97886</v>
      </c>
      <c r="AB127" s="973"/>
      <c r="AC127" s="973"/>
      <c r="AD127" s="973"/>
      <c r="AE127" s="974"/>
      <c r="AF127" s="975">
        <v>98103</v>
      </c>
      <c r="AG127" s="973"/>
      <c r="AH127" s="973"/>
      <c r="AI127" s="973"/>
      <c r="AJ127" s="974"/>
      <c r="AK127" s="975">
        <v>71227</v>
      </c>
      <c r="AL127" s="973"/>
      <c r="AM127" s="973"/>
      <c r="AN127" s="973"/>
      <c r="AO127" s="974"/>
      <c r="AP127" s="976">
        <v>0.1</v>
      </c>
      <c r="AQ127" s="977"/>
      <c r="AR127" s="977"/>
      <c r="AS127" s="977"/>
      <c r="AT127" s="978"/>
      <c r="AU127" s="223"/>
      <c r="AV127" s="223"/>
      <c r="AW127" s="223"/>
      <c r="AX127" s="1045" t="s">
        <v>477</v>
      </c>
      <c r="AY127" s="1046"/>
      <c r="AZ127" s="1046"/>
      <c r="BA127" s="1046"/>
      <c r="BB127" s="1046"/>
      <c r="BC127" s="1046"/>
      <c r="BD127" s="1046"/>
      <c r="BE127" s="1047"/>
      <c r="BF127" s="1048" t="s">
        <v>478</v>
      </c>
      <c r="BG127" s="1046"/>
      <c r="BH127" s="1046"/>
      <c r="BI127" s="1046"/>
      <c r="BJ127" s="1046"/>
      <c r="BK127" s="1046"/>
      <c r="BL127" s="1047"/>
      <c r="BM127" s="1048" t="s">
        <v>479</v>
      </c>
      <c r="BN127" s="1046"/>
      <c r="BO127" s="1046"/>
      <c r="BP127" s="1046"/>
      <c r="BQ127" s="1046"/>
      <c r="BR127" s="1046"/>
      <c r="BS127" s="1047"/>
      <c r="BT127" s="1048" t="s">
        <v>480</v>
      </c>
      <c r="BU127" s="1046"/>
      <c r="BV127" s="1046"/>
      <c r="BW127" s="1046"/>
      <c r="BX127" s="1046"/>
      <c r="BY127" s="1046"/>
      <c r="BZ127" s="1069"/>
      <c r="CA127" s="223"/>
      <c r="CB127" s="223"/>
      <c r="CC127" s="223"/>
      <c r="CD127" s="246"/>
      <c r="CE127" s="246"/>
      <c r="CF127" s="246"/>
      <c r="CG127" s="223"/>
      <c r="CH127" s="223"/>
      <c r="CI127" s="223"/>
      <c r="CJ127" s="245"/>
      <c r="CK127" s="1037"/>
      <c r="CL127" s="1024"/>
      <c r="CM127" s="1024"/>
      <c r="CN127" s="1024"/>
      <c r="CO127" s="1025"/>
      <c r="CP127" s="936" t="s">
        <v>481</v>
      </c>
      <c r="CQ127" s="937"/>
      <c r="CR127" s="937"/>
      <c r="CS127" s="937"/>
      <c r="CT127" s="937"/>
      <c r="CU127" s="937"/>
      <c r="CV127" s="937"/>
      <c r="CW127" s="937"/>
      <c r="CX127" s="937"/>
      <c r="CY127" s="937"/>
      <c r="CZ127" s="937"/>
      <c r="DA127" s="937"/>
      <c r="DB127" s="937"/>
      <c r="DC127" s="937"/>
      <c r="DD127" s="937"/>
      <c r="DE127" s="937"/>
      <c r="DF127" s="938"/>
      <c r="DG127" s="939" t="s">
        <v>470</v>
      </c>
      <c r="DH127" s="940"/>
      <c r="DI127" s="940"/>
      <c r="DJ127" s="940"/>
      <c r="DK127" s="940"/>
      <c r="DL127" s="940" t="s">
        <v>126</v>
      </c>
      <c r="DM127" s="940"/>
      <c r="DN127" s="940"/>
      <c r="DO127" s="940"/>
      <c r="DP127" s="940"/>
      <c r="DQ127" s="940" t="s">
        <v>126</v>
      </c>
      <c r="DR127" s="940"/>
      <c r="DS127" s="940"/>
      <c r="DT127" s="940"/>
      <c r="DU127" s="940"/>
      <c r="DV127" s="941" t="s">
        <v>126</v>
      </c>
      <c r="DW127" s="941"/>
      <c r="DX127" s="941"/>
      <c r="DY127" s="941"/>
      <c r="DZ127" s="942"/>
    </row>
    <row r="128" spans="1:130" s="221" customFormat="1" ht="26.25" customHeight="1" thickBot="1" x14ac:dyDescent="0.25">
      <c r="A128" s="1055" t="s">
        <v>482</v>
      </c>
      <c r="B128" s="1056"/>
      <c r="C128" s="1056"/>
      <c r="D128" s="1056"/>
      <c r="E128" s="1056"/>
      <c r="F128" s="1056"/>
      <c r="G128" s="1056"/>
      <c r="H128" s="1056"/>
      <c r="I128" s="1056"/>
      <c r="J128" s="1056"/>
      <c r="K128" s="1056"/>
      <c r="L128" s="1056"/>
      <c r="M128" s="1056"/>
      <c r="N128" s="1056"/>
      <c r="O128" s="1056"/>
      <c r="P128" s="1056"/>
      <c r="Q128" s="1056"/>
      <c r="R128" s="1056"/>
      <c r="S128" s="1056"/>
      <c r="T128" s="1056"/>
      <c r="U128" s="1056"/>
      <c r="V128" s="1056"/>
      <c r="W128" s="1057" t="s">
        <v>483</v>
      </c>
      <c r="X128" s="1057"/>
      <c r="Y128" s="1057"/>
      <c r="Z128" s="1058"/>
      <c r="AA128" s="1059">
        <v>1899356</v>
      </c>
      <c r="AB128" s="1060"/>
      <c r="AC128" s="1060"/>
      <c r="AD128" s="1060"/>
      <c r="AE128" s="1061"/>
      <c r="AF128" s="1062">
        <v>1562550</v>
      </c>
      <c r="AG128" s="1060"/>
      <c r="AH128" s="1060"/>
      <c r="AI128" s="1060"/>
      <c r="AJ128" s="1061"/>
      <c r="AK128" s="1062">
        <v>1335930</v>
      </c>
      <c r="AL128" s="1060"/>
      <c r="AM128" s="1060"/>
      <c r="AN128" s="1060"/>
      <c r="AO128" s="1061"/>
      <c r="AP128" s="1063"/>
      <c r="AQ128" s="1064"/>
      <c r="AR128" s="1064"/>
      <c r="AS128" s="1064"/>
      <c r="AT128" s="1065"/>
      <c r="AU128" s="223"/>
      <c r="AV128" s="223"/>
      <c r="AW128" s="223"/>
      <c r="AX128" s="910" t="s">
        <v>484</v>
      </c>
      <c r="AY128" s="911"/>
      <c r="AZ128" s="911"/>
      <c r="BA128" s="911"/>
      <c r="BB128" s="911"/>
      <c r="BC128" s="911"/>
      <c r="BD128" s="911"/>
      <c r="BE128" s="912"/>
      <c r="BF128" s="1066" t="s">
        <v>126</v>
      </c>
      <c r="BG128" s="1067"/>
      <c r="BH128" s="1067"/>
      <c r="BI128" s="1067"/>
      <c r="BJ128" s="1067"/>
      <c r="BK128" s="1067"/>
      <c r="BL128" s="1068"/>
      <c r="BM128" s="1066">
        <v>11.25</v>
      </c>
      <c r="BN128" s="1067"/>
      <c r="BO128" s="1067"/>
      <c r="BP128" s="1067"/>
      <c r="BQ128" s="1067"/>
      <c r="BR128" s="1067"/>
      <c r="BS128" s="1068"/>
      <c r="BT128" s="1066">
        <v>20</v>
      </c>
      <c r="BU128" s="1067"/>
      <c r="BV128" s="1067"/>
      <c r="BW128" s="1067"/>
      <c r="BX128" s="1067"/>
      <c r="BY128" s="1067"/>
      <c r="BZ128" s="1090"/>
      <c r="CA128" s="246"/>
      <c r="CB128" s="246"/>
      <c r="CC128" s="246"/>
      <c r="CD128" s="246"/>
      <c r="CE128" s="246"/>
      <c r="CF128" s="246"/>
      <c r="CG128" s="223"/>
      <c r="CH128" s="223"/>
      <c r="CI128" s="223"/>
      <c r="CJ128" s="245"/>
      <c r="CK128" s="1038"/>
      <c r="CL128" s="1039"/>
      <c r="CM128" s="1039"/>
      <c r="CN128" s="1039"/>
      <c r="CO128" s="1040"/>
      <c r="CP128" s="1049" t="s">
        <v>485</v>
      </c>
      <c r="CQ128" s="735"/>
      <c r="CR128" s="735"/>
      <c r="CS128" s="735"/>
      <c r="CT128" s="735"/>
      <c r="CU128" s="735"/>
      <c r="CV128" s="735"/>
      <c r="CW128" s="735"/>
      <c r="CX128" s="735"/>
      <c r="CY128" s="735"/>
      <c r="CZ128" s="735"/>
      <c r="DA128" s="735"/>
      <c r="DB128" s="735"/>
      <c r="DC128" s="735"/>
      <c r="DD128" s="735"/>
      <c r="DE128" s="735"/>
      <c r="DF128" s="1050"/>
      <c r="DG128" s="1051" t="s">
        <v>391</v>
      </c>
      <c r="DH128" s="1052"/>
      <c r="DI128" s="1052"/>
      <c r="DJ128" s="1052"/>
      <c r="DK128" s="1052"/>
      <c r="DL128" s="1052" t="s">
        <v>470</v>
      </c>
      <c r="DM128" s="1052"/>
      <c r="DN128" s="1052"/>
      <c r="DO128" s="1052"/>
      <c r="DP128" s="1052"/>
      <c r="DQ128" s="1052" t="s">
        <v>486</v>
      </c>
      <c r="DR128" s="1052"/>
      <c r="DS128" s="1052"/>
      <c r="DT128" s="1052"/>
      <c r="DU128" s="1052"/>
      <c r="DV128" s="1053" t="s">
        <v>126</v>
      </c>
      <c r="DW128" s="1053"/>
      <c r="DX128" s="1053"/>
      <c r="DY128" s="1053"/>
      <c r="DZ128" s="1054"/>
    </row>
    <row r="129" spans="1:131" s="221" customFormat="1" ht="26.25" customHeight="1" x14ac:dyDescent="0.2">
      <c r="A129" s="948" t="s">
        <v>106</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84" t="s">
        <v>487</v>
      </c>
      <c r="X129" s="1085"/>
      <c r="Y129" s="1085"/>
      <c r="Z129" s="1086"/>
      <c r="AA129" s="972">
        <v>79102926</v>
      </c>
      <c r="AB129" s="973"/>
      <c r="AC129" s="973"/>
      <c r="AD129" s="973"/>
      <c r="AE129" s="974"/>
      <c r="AF129" s="975">
        <v>80743860</v>
      </c>
      <c r="AG129" s="973"/>
      <c r="AH129" s="973"/>
      <c r="AI129" s="973"/>
      <c r="AJ129" s="974"/>
      <c r="AK129" s="975">
        <v>83594498</v>
      </c>
      <c r="AL129" s="973"/>
      <c r="AM129" s="973"/>
      <c r="AN129" s="973"/>
      <c r="AO129" s="974"/>
      <c r="AP129" s="1087"/>
      <c r="AQ129" s="1088"/>
      <c r="AR129" s="1088"/>
      <c r="AS129" s="1088"/>
      <c r="AT129" s="1089"/>
      <c r="AU129" s="224"/>
      <c r="AV129" s="224"/>
      <c r="AW129" s="224"/>
      <c r="AX129" s="1079" t="s">
        <v>488</v>
      </c>
      <c r="AY129" s="937"/>
      <c r="AZ129" s="937"/>
      <c r="BA129" s="937"/>
      <c r="BB129" s="937"/>
      <c r="BC129" s="937"/>
      <c r="BD129" s="937"/>
      <c r="BE129" s="938"/>
      <c r="BF129" s="1080" t="s">
        <v>126</v>
      </c>
      <c r="BG129" s="1081"/>
      <c r="BH129" s="1081"/>
      <c r="BI129" s="1081"/>
      <c r="BJ129" s="1081"/>
      <c r="BK129" s="1081"/>
      <c r="BL129" s="1082"/>
      <c r="BM129" s="1080">
        <v>16.25</v>
      </c>
      <c r="BN129" s="1081"/>
      <c r="BO129" s="1081"/>
      <c r="BP129" s="1081"/>
      <c r="BQ129" s="1081"/>
      <c r="BR129" s="1081"/>
      <c r="BS129" s="1082"/>
      <c r="BT129" s="1080">
        <v>30</v>
      </c>
      <c r="BU129" s="1081"/>
      <c r="BV129" s="1081"/>
      <c r="BW129" s="1081"/>
      <c r="BX129" s="1081"/>
      <c r="BY129" s="1081"/>
      <c r="BZ129" s="10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8" t="s">
        <v>489</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84" t="s">
        <v>490</v>
      </c>
      <c r="X130" s="1085"/>
      <c r="Y130" s="1085"/>
      <c r="Z130" s="1086"/>
      <c r="AA130" s="972">
        <v>6512403</v>
      </c>
      <c r="AB130" s="973"/>
      <c r="AC130" s="973"/>
      <c r="AD130" s="973"/>
      <c r="AE130" s="974"/>
      <c r="AF130" s="975">
        <v>6360280</v>
      </c>
      <c r="AG130" s="973"/>
      <c r="AH130" s="973"/>
      <c r="AI130" s="973"/>
      <c r="AJ130" s="974"/>
      <c r="AK130" s="975">
        <v>6221539</v>
      </c>
      <c r="AL130" s="973"/>
      <c r="AM130" s="973"/>
      <c r="AN130" s="973"/>
      <c r="AO130" s="974"/>
      <c r="AP130" s="1087"/>
      <c r="AQ130" s="1088"/>
      <c r="AR130" s="1088"/>
      <c r="AS130" s="1088"/>
      <c r="AT130" s="1089"/>
      <c r="AU130" s="224"/>
      <c r="AV130" s="224"/>
      <c r="AW130" s="224"/>
      <c r="AX130" s="1079" t="s">
        <v>491</v>
      </c>
      <c r="AY130" s="937"/>
      <c r="AZ130" s="937"/>
      <c r="BA130" s="937"/>
      <c r="BB130" s="937"/>
      <c r="BC130" s="937"/>
      <c r="BD130" s="937"/>
      <c r="BE130" s="938"/>
      <c r="BF130" s="1115">
        <v>0.9</v>
      </c>
      <c r="BG130" s="1116"/>
      <c r="BH130" s="1116"/>
      <c r="BI130" s="1116"/>
      <c r="BJ130" s="1116"/>
      <c r="BK130" s="1116"/>
      <c r="BL130" s="1117"/>
      <c r="BM130" s="1115">
        <v>25</v>
      </c>
      <c r="BN130" s="1116"/>
      <c r="BO130" s="1116"/>
      <c r="BP130" s="1116"/>
      <c r="BQ130" s="1116"/>
      <c r="BR130" s="1116"/>
      <c r="BS130" s="1117"/>
      <c r="BT130" s="1115">
        <v>35</v>
      </c>
      <c r="BU130" s="1116"/>
      <c r="BV130" s="1116"/>
      <c r="BW130" s="1116"/>
      <c r="BX130" s="1116"/>
      <c r="BY130" s="1116"/>
      <c r="BZ130" s="111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492</v>
      </c>
      <c r="X131" s="1122"/>
      <c r="Y131" s="1122"/>
      <c r="Z131" s="1123"/>
      <c r="AA131" s="1018">
        <v>72590523</v>
      </c>
      <c r="AB131" s="1000"/>
      <c r="AC131" s="1000"/>
      <c r="AD131" s="1000"/>
      <c r="AE131" s="1001"/>
      <c r="AF131" s="999">
        <v>74383580</v>
      </c>
      <c r="AG131" s="1000"/>
      <c r="AH131" s="1000"/>
      <c r="AI131" s="1000"/>
      <c r="AJ131" s="1001"/>
      <c r="AK131" s="999">
        <v>77372959</v>
      </c>
      <c r="AL131" s="1000"/>
      <c r="AM131" s="1000"/>
      <c r="AN131" s="1000"/>
      <c r="AO131" s="1001"/>
      <c r="AP131" s="1124"/>
      <c r="AQ131" s="1125"/>
      <c r="AR131" s="1125"/>
      <c r="AS131" s="1125"/>
      <c r="AT131" s="1126"/>
      <c r="AU131" s="224"/>
      <c r="AV131" s="224"/>
      <c r="AW131" s="224"/>
      <c r="AX131" s="1097" t="s">
        <v>493</v>
      </c>
      <c r="AY131" s="735"/>
      <c r="AZ131" s="735"/>
      <c r="BA131" s="735"/>
      <c r="BB131" s="735"/>
      <c r="BC131" s="735"/>
      <c r="BD131" s="735"/>
      <c r="BE131" s="1050"/>
      <c r="BF131" s="1098" t="s">
        <v>391</v>
      </c>
      <c r="BG131" s="1099"/>
      <c r="BH131" s="1099"/>
      <c r="BI131" s="1099"/>
      <c r="BJ131" s="1099"/>
      <c r="BK131" s="1099"/>
      <c r="BL131" s="1100"/>
      <c r="BM131" s="1098">
        <v>350</v>
      </c>
      <c r="BN131" s="1099"/>
      <c r="BO131" s="1099"/>
      <c r="BP131" s="1099"/>
      <c r="BQ131" s="1099"/>
      <c r="BR131" s="1099"/>
      <c r="BS131" s="1100"/>
      <c r="BT131" s="1101"/>
      <c r="BU131" s="1102"/>
      <c r="BV131" s="1102"/>
      <c r="BW131" s="1102"/>
      <c r="BX131" s="1102"/>
      <c r="BY131" s="1102"/>
      <c r="BZ131" s="110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4" t="s">
        <v>494</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495</v>
      </c>
      <c r="W132" s="1108"/>
      <c r="X132" s="1108"/>
      <c r="Y132" s="1108"/>
      <c r="Z132" s="1109"/>
      <c r="AA132" s="1110">
        <v>0.25943055999999998</v>
      </c>
      <c r="AB132" s="1111"/>
      <c r="AC132" s="1111"/>
      <c r="AD132" s="1111"/>
      <c r="AE132" s="1112"/>
      <c r="AF132" s="1113">
        <v>1.532613784</v>
      </c>
      <c r="AG132" s="1111"/>
      <c r="AH132" s="1111"/>
      <c r="AI132" s="1111"/>
      <c r="AJ132" s="1112"/>
      <c r="AK132" s="1113">
        <v>1.0838928880000001</v>
      </c>
      <c r="AL132" s="1111"/>
      <c r="AM132" s="1111"/>
      <c r="AN132" s="1111"/>
      <c r="AO132" s="1112"/>
      <c r="AP132" s="1015"/>
      <c r="AQ132" s="1016"/>
      <c r="AR132" s="1016"/>
      <c r="AS132" s="1016"/>
      <c r="AT132" s="111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091" t="s">
        <v>496</v>
      </c>
      <c r="W133" s="1091"/>
      <c r="X133" s="1091"/>
      <c r="Y133" s="1091"/>
      <c r="Z133" s="1092"/>
      <c r="AA133" s="1093">
        <v>0</v>
      </c>
      <c r="AB133" s="1094"/>
      <c r="AC133" s="1094"/>
      <c r="AD133" s="1094"/>
      <c r="AE133" s="1095"/>
      <c r="AF133" s="1093">
        <v>0.5</v>
      </c>
      <c r="AG133" s="1094"/>
      <c r="AH133" s="1094"/>
      <c r="AI133" s="1094"/>
      <c r="AJ133" s="1095"/>
      <c r="AK133" s="1093">
        <v>0.9</v>
      </c>
      <c r="AL133" s="1094"/>
      <c r="AM133" s="1094"/>
      <c r="AN133" s="1094"/>
      <c r="AO133" s="1095"/>
      <c r="AP133" s="1042"/>
      <c r="AQ133" s="1043"/>
      <c r="AR133" s="1043"/>
      <c r="AS133" s="1043"/>
      <c r="AT133" s="109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mR3JQuu4GiQ6rsmhCqg7jMmhA9YmgvQ04JbaYGoDuscOsYJT9vbIRs0tmmy4YW5Mgy4yMwraU3dCSoWYXVrKg==" saltValue="Xvccg3A944mXCYYzzZcDb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499</v>
      </c>
      <c r="AL6" s="257"/>
      <c r="AM6" s="257"/>
      <c r="AN6" s="257"/>
    </row>
    <row r="7" spans="1:46" ht="13.5" customHeight="1" x14ac:dyDescent="0.2">
      <c r="A7" s="256"/>
      <c r="AK7" s="259"/>
      <c r="AL7" s="260"/>
      <c r="AM7" s="260"/>
      <c r="AN7" s="261"/>
      <c r="AO7" s="1128" t="s">
        <v>500</v>
      </c>
      <c r="AP7" s="262"/>
      <c r="AQ7" s="263" t="s">
        <v>501</v>
      </c>
      <c r="AR7" s="264"/>
    </row>
    <row r="8" spans="1:46" ht="13.2" x14ac:dyDescent="0.2">
      <c r="A8" s="256"/>
      <c r="AK8" s="265"/>
      <c r="AL8" s="266"/>
      <c r="AM8" s="266"/>
      <c r="AN8" s="267"/>
      <c r="AO8" s="1129"/>
      <c r="AP8" s="268" t="s">
        <v>502</v>
      </c>
      <c r="AQ8" s="269" t="s">
        <v>503</v>
      </c>
      <c r="AR8" s="270" t="s">
        <v>504</v>
      </c>
    </row>
    <row r="9" spans="1:46" ht="13.2" x14ac:dyDescent="0.2">
      <c r="A9" s="256"/>
      <c r="AK9" s="1130" t="s">
        <v>505</v>
      </c>
      <c r="AL9" s="1131"/>
      <c r="AM9" s="1131"/>
      <c r="AN9" s="1132"/>
      <c r="AO9" s="271">
        <v>21942783</v>
      </c>
      <c r="AP9" s="271">
        <v>50984</v>
      </c>
      <c r="AQ9" s="272">
        <v>61144</v>
      </c>
      <c r="AR9" s="273">
        <v>-16.600000000000001</v>
      </c>
    </row>
    <row r="10" spans="1:46" ht="13.5" customHeight="1" x14ac:dyDescent="0.2">
      <c r="A10" s="256"/>
      <c r="AK10" s="1130" t="s">
        <v>506</v>
      </c>
      <c r="AL10" s="1131"/>
      <c r="AM10" s="1131"/>
      <c r="AN10" s="1132"/>
      <c r="AO10" s="274">
        <v>99233</v>
      </c>
      <c r="AP10" s="274">
        <v>231</v>
      </c>
      <c r="AQ10" s="275">
        <v>1318</v>
      </c>
      <c r="AR10" s="276">
        <v>-82.5</v>
      </c>
    </row>
    <row r="11" spans="1:46" ht="13.5" customHeight="1" x14ac:dyDescent="0.2">
      <c r="A11" s="256"/>
      <c r="AK11" s="1130" t="s">
        <v>507</v>
      </c>
      <c r="AL11" s="1131"/>
      <c r="AM11" s="1131"/>
      <c r="AN11" s="1132"/>
      <c r="AO11" s="274">
        <v>887592</v>
      </c>
      <c r="AP11" s="274">
        <v>2062</v>
      </c>
      <c r="AQ11" s="275">
        <v>986</v>
      </c>
      <c r="AR11" s="276">
        <v>109.1</v>
      </c>
    </row>
    <row r="12" spans="1:46" ht="13.5" customHeight="1" x14ac:dyDescent="0.2">
      <c r="A12" s="256"/>
      <c r="AK12" s="1130" t="s">
        <v>508</v>
      </c>
      <c r="AL12" s="1131"/>
      <c r="AM12" s="1131"/>
      <c r="AN12" s="1132"/>
      <c r="AO12" s="274" t="s">
        <v>509</v>
      </c>
      <c r="AP12" s="274" t="s">
        <v>509</v>
      </c>
      <c r="AQ12" s="275">
        <v>36</v>
      </c>
      <c r="AR12" s="276" t="s">
        <v>509</v>
      </c>
    </row>
    <row r="13" spans="1:46" ht="13.5" customHeight="1" x14ac:dyDescent="0.2">
      <c r="A13" s="256"/>
      <c r="AK13" s="1130" t="s">
        <v>510</v>
      </c>
      <c r="AL13" s="1131"/>
      <c r="AM13" s="1131"/>
      <c r="AN13" s="1132"/>
      <c r="AO13" s="274">
        <v>990167</v>
      </c>
      <c r="AP13" s="274">
        <v>2301</v>
      </c>
      <c r="AQ13" s="275">
        <v>2152</v>
      </c>
      <c r="AR13" s="276">
        <v>6.9</v>
      </c>
    </row>
    <row r="14" spans="1:46" ht="13.5" customHeight="1" x14ac:dyDescent="0.2">
      <c r="A14" s="256"/>
      <c r="AK14" s="1130" t="s">
        <v>511</v>
      </c>
      <c r="AL14" s="1131"/>
      <c r="AM14" s="1131"/>
      <c r="AN14" s="1132"/>
      <c r="AO14" s="274">
        <v>631343</v>
      </c>
      <c r="AP14" s="274">
        <v>1467</v>
      </c>
      <c r="AQ14" s="275">
        <v>1296</v>
      </c>
      <c r="AR14" s="276">
        <v>13.2</v>
      </c>
    </row>
    <row r="15" spans="1:46" ht="13.5" customHeight="1" x14ac:dyDescent="0.2">
      <c r="A15" s="256"/>
      <c r="AK15" s="1133" t="s">
        <v>512</v>
      </c>
      <c r="AL15" s="1134"/>
      <c r="AM15" s="1134"/>
      <c r="AN15" s="1135"/>
      <c r="AO15" s="274">
        <v>-1134257</v>
      </c>
      <c r="AP15" s="274">
        <v>-2635</v>
      </c>
      <c r="AQ15" s="275">
        <v>-3683</v>
      </c>
      <c r="AR15" s="276">
        <v>-28.5</v>
      </c>
    </row>
    <row r="16" spans="1:46" ht="13.2" x14ac:dyDescent="0.2">
      <c r="A16" s="256"/>
      <c r="AK16" s="1133" t="s">
        <v>184</v>
      </c>
      <c r="AL16" s="1134"/>
      <c r="AM16" s="1134"/>
      <c r="AN16" s="1135"/>
      <c r="AO16" s="274">
        <v>23416861</v>
      </c>
      <c r="AP16" s="274">
        <v>54409</v>
      </c>
      <c r="AQ16" s="275">
        <v>63248</v>
      </c>
      <c r="AR16" s="276">
        <v>-14</v>
      </c>
    </row>
    <row r="17" spans="1:46" ht="13.2" x14ac:dyDescent="0.2">
      <c r="A17" s="256"/>
    </row>
    <row r="18" spans="1:46" ht="13.2" x14ac:dyDescent="0.2">
      <c r="A18" s="256"/>
      <c r="AQ18" s="277"/>
      <c r="AR18" s="277"/>
    </row>
    <row r="19" spans="1:46" ht="13.2" x14ac:dyDescent="0.2">
      <c r="A19" s="256"/>
      <c r="AK19" s="252" t="s">
        <v>513</v>
      </c>
    </row>
    <row r="20" spans="1:46" ht="13.2" x14ac:dyDescent="0.2">
      <c r="A20" s="256"/>
      <c r="AK20" s="278"/>
      <c r="AL20" s="279"/>
      <c r="AM20" s="279"/>
      <c r="AN20" s="280"/>
      <c r="AO20" s="281" t="s">
        <v>514</v>
      </c>
      <c r="AP20" s="282" t="s">
        <v>515</v>
      </c>
      <c r="AQ20" s="283" t="s">
        <v>516</v>
      </c>
      <c r="AR20" s="284"/>
    </row>
    <row r="21" spans="1:46" s="257" customFormat="1" ht="13.2" x14ac:dyDescent="0.2">
      <c r="A21" s="285"/>
      <c r="AK21" s="1136" t="s">
        <v>517</v>
      </c>
      <c r="AL21" s="1137"/>
      <c r="AM21" s="1137"/>
      <c r="AN21" s="1138"/>
      <c r="AO21" s="286">
        <v>4.88</v>
      </c>
      <c r="AP21" s="287">
        <v>6.03</v>
      </c>
      <c r="AQ21" s="288">
        <v>-1.1499999999999999</v>
      </c>
      <c r="AS21" s="289"/>
      <c r="AT21" s="285"/>
    </row>
    <row r="22" spans="1:46" s="257" customFormat="1" ht="13.2" x14ac:dyDescent="0.2">
      <c r="A22" s="285"/>
      <c r="AK22" s="1136" t="s">
        <v>518</v>
      </c>
      <c r="AL22" s="1137"/>
      <c r="AM22" s="1137"/>
      <c r="AN22" s="1138"/>
      <c r="AO22" s="290">
        <v>99.3</v>
      </c>
      <c r="AP22" s="291">
        <v>99.9</v>
      </c>
      <c r="AQ22" s="292">
        <v>-0.6</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7" t="s">
        <v>519</v>
      </c>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row>
    <row r="27" spans="1:46" ht="13.2" x14ac:dyDescent="0.2">
      <c r="A27" s="297"/>
      <c r="AS27" s="252"/>
      <c r="AT27" s="252"/>
    </row>
    <row r="28" spans="1:46" ht="16.2" x14ac:dyDescent="0.2">
      <c r="A28" s="253" t="s">
        <v>520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521</v>
      </c>
      <c r="AL29" s="257"/>
      <c r="AM29" s="257"/>
      <c r="AN29" s="257"/>
      <c r="AS29" s="299"/>
    </row>
    <row r="30" spans="1:46" ht="13.5" customHeight="1" x14ac:dyDescent="0.2">
      <c r="A30" s="256"/>
      <c r="AK30" s="259"/>
      <c r="AL30" s="260"/>
      <c r="AM30" s="260"/>
      <c r="AN30" s="261"/>
      <c r="AO30" s="1128" t="s">
        <v>500</v>
      </c>
      <c r="AP30" s="262"/>
      <c r="AQ30" s="263" t="s">
        <v>501</v>
      </c>
      <c r="AR30" s="264"/>
    </row>
    <row r="31" spans="1:46" ht="13.2" x14ac:dyDescent="0.2">
      <c r="A31" s="256"/>
      <c r="AK31" s="265"/>
      <c r="AL31" s="266"/>
      <c r="AM31" s="266"/>
      <c r="AN31" s="267"/>
      <c r="AO31" s="1129"/>
      <c r="AP31" s="268" t="s">
        <v>502</v>
      </c>
      <c r="AQ31" s="269" t="s">
        <v>503</v>
      </c>
      <c r="AR31" s="270" t="s">
        <v>504</v>
      </c>
    </row>
    <row r="32" spans="1:46" ht="27" customHeight="1" x14ac:dyDescent="0.2">
      <c r="A32" s="256"/>
      <c r="AK32" s="1144" t="s">
        <v>522</v>
      </c>
      <c r="AL32" s="1145"/>
      <c r="AM32" s="1145"/>
      <c r="AN32" s="1146"/>
      <c r="AO32" s="300">
        <v>7200960</v>
      </c>
      <c r="AP32" s="300">
        <v>16731</v>
      </c>
      <c r="AQ32" s="301">
        <v>26067</v>
      </c>
      <c r="AR32" s="302">
        <v>-35.799999999999997</v>
      </c>
    </row>
    <row r="33" spans="1:46" ht="13.5" customHeight="1" x14ac:dyDescent="0.2">
      <c r="A33" s="256"/>
      <c r="AK33" s="1144" t="s">
        <v>523</v>
      </c>
      <c r="AL33" s="1145"/>
      <c r="AM33" s="1145"/>
      <c r="AN33" s="1146"/>
      <c r="AO33" s="300" t="s">
        <v>509</v>
      </c>
      <c r="AP33" s="300" t="s">
        <v>509</v>
      </c>
      <c r="AQ33" s="301">
        <v>0</v>
      </c>
      <c r="AR33" s="302" t="s">
        <v>509</v>
      </c>
    </row>
    <row r="34" spans="1:46" ht="27" customHeight="1" x14ac:dyDescent="0.2">
      <c r="A34" s="256"/>
      <c r="AK34" s="1144" t="s">
        <v>524</v>
      </c>
      <c r="AL34" s="1145"/>
      <c r="AM34" s="1145"/>
      <c r="AN34" s="1146"/>
      <c r="AO34" s="300" t="s">
        <v>509</v>
      </c>
      <c r="AP34" s="300" t="s">
        <v>509</v>
      </c>
      <c r="AQ34" s="301">
        <v>31</v>
      </c>
      <c r="AR34" s="302" t="s">
        <v>509</v>
      </c>
    </row>
    <row r="35" spans="1:46" ht="27" customHeight="1" x14ac:dyDescent="0.2">
      <c r="A35" s="256"/>
      <c r="AK35" s="1144" t="s">
        <v>525</v>
      </c>
      <c r="AL35" s="1145"/>
      <c r="AM35" s="1145"/>
      <c r="AN35" s="1146"/>
      <c r="AO35" s="300">
        <v>975307</v>
      </c>
      <c r="AP35" s="300">
        <v>2266</v>
      </c>
      <c r="AQ35" s="301">
        <v>5447</v>
      </c>
      <c r="AR35" s="302">
        <v>-58.4</v>
      </c>
    </row>
    <row r="36" spans="1:46" ht="27" customHeight="1" x14ac:dyDescent="0.2">
      <c r="A36" s="256"/>
      <c r="AK36" s="1144" t="s">
        <v>526</v>
      </c>
      <c r="AL36" s="1145"/>
      <c r="AM36" s="1145"/>
      <c r="AN36" s="1146"/>
      <c r="AO36" s="300">
        <v>2385</v>
      </c>
      <c r="AP36" s="300">
        <v>6</v>
      </c>
      <c r="AQ36" s="301">
        <v>447</v>
      </c>
      <c r="AR36" s="302">
        <v>-98.7</v>
      </c>
    </row>
    <row r="37" spans="1:46" ht="13.5" customHeight="1" x14ac:dyDescent="0.2">
      <c r="A37" s="256"/>
      <c r="AK37" s="1144" t="s">
        <v>527</v>
      </c>
      <c r="AL37" s="1145"/>
      <c r="AM37" s="1145"/>
      <c r="AN37" s="1146"/>
      <c r="AO37" s="300">
        <v>217457</v>
      </c>
      <c r="AP37" s="300">
        <v>505</v>
      </c>
      <c r="AQ37" s="301">
        <v>1408</v>
      </c>
      <c r="AR37" s="302">
        <v>-64.099999999999994</v>
      </c>
    </row>
    <row r="38" spans="1:46" ht="27" customHeight="1" x14ac:dyDescent="0.2">
      <c r="A38" s="256"/>
      <c r="AK38" s="1147" t="s">
        <v>528</v>
      </c>
      <c r="AL38" s="1148"/>
      <c r="AM38" s="1148"/>
      <c r="AN38" s="1149"/>
      <c r="AO38" s="303" t="s">
        <v>509</v>
      </c>
      <c r="AP38" s="303" t="s">
        <v>509</v>
      </c>
      <c r="AQ38" s="304">
        <v>0</v>
      </c>
      <c r="AR38" s="292" t="s">
        <v>509</v>
      </c>
      <c r="AS38" s="299"/>
    </row>
    <row r="39" spans="1:46" ht="13.2" x14ac:dyDescent="0.2">
      <c r="A39" s="256"/>
      <c r="AK39" s="1147" t="s">
        <v>529</v>
      </c>
      <c r="AL39" s="1148"/>
      <c r="AM39" s="1148"/>
      <c r="AN39" s="1149"/>
      <c r="AO39" s="300">
        <v>-1335930</v>
      </c>
      <c r="AP39" s="300">
        <v>-3104</v>
      </c>
      <c r="AQ39" s="301">
        <v>-7310</v>
      </c>
      <c r="AR39" s="302">
        <v>-57.5</v>
      </c>
      <c r="AS39" s="299"/>
    </row>
    <row r="40" spans="1:46" ht="27" customHeight="1" x14ac:dyDescent="0.2">
      <c r="A40" s="256"/>
      <c r="AK40" s="1144" t="s">
        <v>530</v>
      </c>
      <c r="AL40" s="1145"/>
      <c r="AM40" s="1145"/>
      <c r="AN40" s="1146"/>
      <c r="AO40" s="300">
        <v>-6221539</v>
      </c>
      <c r="AP40" s="300">
        <v>-14456</v>
      </c>
      <c r="AQ40" s="301">
        <v>-19218</v>
      </c>
      <c r="AR40" s="302">
        <v>-24.8</v>
      </c>
      <c r="AS40" s="299"/>
    </row>
    <row r="41" spans="1:46" ht="13.2" x14ac:dyDescent="0.2">
      <c r="A41" s="256"/>
      <c r="AK41" s="1150" t="s">
        <v>296</v>
      </c>
      <c r="AL41" s="1151"/>
      <c r="AM41" s="1151"/>
      <c r="AN41" s="1152"/>
      <c r="AO41" s="300">
        <v>838640</v>
      </c>
      <c r="AP41" s="300">
        <v>1949</v>
      </c>
      <c r="AQ41" s="301">
        <v>6873</v>
      </c>
      <c r="AR41" s="302">
        <v>-71.599999999999994</v>
      </c>
      <c r="AS41" s="299"/>
    </row>
    <row r="42" spans="1:46" ht="13.2" x14ac:dyDescent="0.2">
      <c r="A42" s="256"/>
      <c r="AK42" s="305" t="s">
        <v>531</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532</v>
      </c>
    </row>
    <row r="48" spans="1:46" ht="13.2" x14ac:dyDescent="0.2">
      <c r="A48" s="256"/>
      <c r="AK48" s="310" t="s">
        <v>533</v>
      </c>
      <c r="AL48" s="310"/>
      <c r="AM48" s="310"/>
      <c r="AN48" s="310"/>
      <c r="AO48" s="310"/>
      <c r="AP48" s="310"/>
      <c r="AQ48" s="311"/>
      <c r="AR48" s="310"/>
    </row>
    <row r="49" spans="1:44" ht="13.5" customHeight="1" x14ac:dyDescent="0.2">
      <c r="A49" s="256"/>
      <c r="AK49" s="312"/>
      <c r="AL49" s="313"/>
      <c r="AM49" s="1139" t="s">
        <v>500</v>
      </c>
      <c r="AN49" s="1141" t="s">
        <v>534</v>
      </c>
      <c r="AO49" s="1142"/>
      <c r="AP49" s="1142"/>
      <c r="AQ49" s="1142"/>
      <c r="AR49" s="1143"/>
    </row>
    <row r="50" spans="1:44" ht="13.2" x14ac:dyDescent="0.2">
      <c r="A50" s="256"/>
      <c r="AK50" s="314"/>
      <c r="AL50" s="315"/>
      <c r="AM50" s="1140"/>
      <c r="AN50" s="316" t="s">
        <v>535</v>
      </c>
      <c r="AO50" s="317" t="s">
        <v>536</v>
      </c>
      <c r="AP50" s="318" t="s">
        <v>537</v>
      </c>
      <c r="AQ50" s="319" t="s">
        <v>538</v>
      </c>
      <c r="AR50" s="320" t="s">
        <v>539</v>
      </c>
    </row>
    <row r="51" spans="1:44" ht="13.2" x14ac:dyDescent="0.2">
      <c r="A51" s="256"/>
      <c r="AK51" s="312" t="s">
        <v>540</v>
      </c>
      <c r="AL51" s="313"/>
      <c r="AM51" s="321">
        <v>12529169</v>
      </c>
      <c r="AN51" s="322">
        <v>29223</v>
      </c>
      <c r="AO51" s="323">
        <v>39</v>
      </c>
      <c r="AP51" s="324">
        <v>41080</v>
      </c>
      <c r="AQ51" s="325">
        <v>3</v>
      </c>
      <c r="AR51" s="326">
        <v>36</v>
      </c>
    </row>
    <row r="52" spans="1:44" ht="13.2" x14ac:dyDescent="0.2">
      <c r="A52" s="256"/>
      <c r="AK52" s="327"/>
      <c r="AL52" s="328" t="s">
        <v>541</v>
      </c>
      <c r="AM52" s="329">
        <v>7182692</v>
      </c>
      <c r="AN52" s="330">
        <v>16753</v>
      </c>
      <c r="AO52" s="331">
        <v>7.8</v>
      </c>
      <c r="AP52" s="332">
        <v>27265</v>
      </c>
      <c r="AQ52" s="333">
        <v>4.2</v>
      </c>
      <c r="AR52" s="334">
        <v>3.6</v>
      </c>
    </row>
    <row r="53" spans="1:44" ht="13.2" x14ac:dyDescent="0.2">
      <c r="A53" s="256"/>
      <c r="AK53" s="312" t="s">
        <v>542</v>
      </c>
      <c r="AL53" s="313"/>
      <c r="AM53" s="321">
        <v>15262199</v>
      </c>
      <c r="AN53" s="322">
        <v>35602</v>
      </c>
      <c r="AO53" s="323">
        <v>21.8</v>
      </c>
      <c r="AP53" s="324">
        <v>33173</v>
      </c>
      <c r="AQ53" s="325">
        <v>-19.2</v>
      </c>
      <c r="AR53" s="326">
        <v>41</v>
      </c>
    </row>
    <row r="54" spans="1:44" ht="13.2" x14ac:dyDescent="0.2">
      <c r="A54" s="256"/>
      <c r="AK54" s="327"/>
      <c r="AL54" s="328" t="s">
        <v>541</v>
      </c>
      <c r="AM54" s="329">
        <v>9491918</v>
      </c>
      <c r="AN54" s="330">
        <v>22142</v>
      </c>
      <c r="AO54" s="331">
        <v>32.200000000000003</v>
      </c>
      <c r="AP54" s="332">
        <v>20353</v>
      </c>
      <c r="AQ54" s="333">
        <v>-25.4</v>
      </c>
      <c r="AR54" s="334">
        <v>57.6</v>
      </c>
    </row>
    <row r="55" spans="1:44" ht="13.2" x14ac:dyDescent="0.2">
      <c r="A55" s="256"/>
      <c r="AK55" s="312" t="s">
        <v>543</v>
      </c>
      <c r="AL55" s="313"/>
      <c r="AM55" s="321">
        <v>16133435</v>
      </c>
      <c r="AN55" s="322">
        <v>37623</v>
      </c>
      <c r="AO55" s="323">
        <v>5.7</v>
      </c>
      <c r="AP55" s="324">
        <v>37644</v>
      </c>
      <c r="AQ55" s="325">
        <v>13.5</v>
      </c>
      <c r="AR55" s="326">
        <v>-7.8</v>
      </c>
    </row>
    <row r="56" spans="1:44" ht="13.2" x14ac:dyDescent="0.2">
      <c r="A56" s="256"/>
      <c r="AK56" s="327"/>
      <c r="AL56" s="328" t="s">
        <v>541</v>
      </c>
      <c r="AM56" s="329">
        <v>11517485</v>
      </c>
      <c r="AN56" s="330">
        <v>26858</v>
      </c>
      <c r="AO56" s="331">
        <v>21.3</v>
      </c>
      <c r="AP56" s="332">
        <v>24939</v>
      </c>
      <c r="AQ56" s="333">
        <v>22.5</v>
      </c>
      <c r="AR56" s="334">
        <v>-1.2</v>
      </c>
    </row>
    <row r="57" spans="1:44" ht="13.2" x14ac:dyDescent="0.2">
      <c r="A57" s="256"/>
      <c r="AK57" s="312" t="s">
        <v>544</v>
      </c>
      <c r="AL57" s="313"/>
      <c r="AM57" s="321">
        <v>23783915</v>
      </c>
      <c r="AN57" s="322">
        <v>55421</v>
      </c>
      <c r="AO57" s="323">
        <v>47.3</v>
      </c>
      <c r="AP57" s="324">
        <v>39221</v>
      </c>
      <c r="AQ57" s="325">
        <v>4.2</v>
      </c>
      <c r="AR57" s="326">
        <v>43.1</v>
      </c>
    </row>
    <row r="58" spans="1:44" ht="13.2" x14ac:dyDescent="0.2">
      <c r="A58" s="256"/>
      <c r="AK58" s="327"/>
      <c r="AL58" s="328" t="s">
        <v>541</v>
      </c>
      <c r="AM58" s="329">
        <v>12428763</v>
      </c>
      <c r="AN58" s="330">
        <v>28961</v>
      </c>
      <c r="AO58" s="331">
        <v>7.8</v>
      </c>
      <c r="AP58" s="332">
        <v>24821</v>
      </c>
      <c r="AQ58" s="333">
        <v>-0.5</v>
      </c>
      <c r="AR58" s="334">
        <v>8.3000000000000007</v>
      </c>
    </row>
    <row r="59" spans="1:44" ht="13.2" x14ac:dyDescent="0.2">
      <c r="A59" s="256"/>
      <c r="AK59" s="312" t="s">
        <v>545</v>
      </c>
      <c r="AL59" s="313"/>
      <c r="AM59" s="321">
        <v>31348668</v>
      </c>
      <c r="AN59" s="322">
        <v>72839</v>
      </c>
      <c r="AO59" s="323">
        <v>31.4</v>
      </c>
      <c r="AP59" s="324">
        <v>38566</v>
      </c>
      <c r="AQ59" s="325">
        <v>-1.7</v>
      </c>
      <c r="AR59" s="326">
        <v>33.1</v>
      </c>
    </row>
    <row r="60" spans="1:44" ht="13.2" x14ac:dyDescent="0.2">
      <c r="A60" s="256"/>
      <c r="AK60" s="327"/>
      <c r="AL60" s="328" t="s">
        <v>541</v>
      </c>
      <c r="AM60" s="329">
        <v>16244202</v>
      </c>
      <c r="AN60" s="330">
        <v>37743</v>
      </c>
      <c r="AO60" s="331">
        <v>30.3</v>
      </c>
      <c r="AP60" s="332">
        <v>24059</v>
      </c>
      <c r="AQ60" s="333">
        <v>-3.1</v>
      </c>
      <c r="AR60" s="334">
        <v>33.4</v>
      </c>
    </row>
    <row r="61" spans="1:44" ht="13.2" x14ac:dyDescent="0.2">
      <c r="A61" s="256"/>
      <c r="AK61" s="312" t="s">
        <v>546</v>
      </c>
      <c r="AL61" s="335"/>
      <c r="AM61" s="321">
        <v>19811477</v>
      </c>
      <c r="AN61" s="322">
        <v>46142</v>
      </c>
      <c r="AO61" s="323">
        <v>29</v>
      </c>
      <c r="AP61" s="324">
        <v>37937</v>
      </c>
      <c r="AQ61" s="336">
        <v>0</v>
      </c>
      <c r="AR61" s="326">
        <v>29</v>
      </c>
    </row>
    <row r="62" spans="1:44" ht="13.2" x14ac:dyDescent="0.2">
      <c r="A62" s="256"/>
      <c r="AK62" s="327"/>
      <c r="AL62" s="328" t="s">
        <v>541</v>
      </c>
      <c r="AM62" s="329">
        <v>11373012</v>
      </c>
      <c r="AN62" s="330">
        <v>26491</v>
      </c>
      <c r="AO62" s="331">
        <v>19.899999999999999</v>
      </c>
      <c r="AP62" s="332">
        <v>24287</v>
      </c>
      <c r="AQ62" s="333">
        <v>-0.5</v>
      </c>
      <c r="AR62" s="334">
        <v>20.399999999999999</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Q+ozK70RL4NjB6P3AA9zv0i50ygUmvwB7uPSR4zSDfYkqeNuasbH+aCK4YoA8N7yi/CvMPxIf90Txid8YT3QXQ==" saltValue="NIl0rr1dJw7xl6F4IiUD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548</v>
      </c>
    </row>
    <row r="121" spans="125:125" ht="13.5" hidden="1" customHeight="1" x14ac:dyDescent="0.2">
      <c r="DU121" s="250"/>
    </row>
  </sheetData>
  <sheetProtection algorithmName="SHA-512" hashValue="MMjqsa5WamH0M19ElK3Y8mDlElYnujFwBwrhlwIyrHF8GZRERO3sgsez8dUYLD7yqyNxVFjDM/Rmj4fmo99GSw==" saltValue="W+WHWmqW7NWQK3DGd9VI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549</v>
      </c>
    </row>
  </sheetData>
  <sheetProtection algorithmName="SHA-512" hashValue="78oH2rBBofqxqk56qh2McA/FQdCxj9x1umLpQJYUlrt3TUmhfDnNuL/kEQn4guArUr/gsfrHTduhz/cG+Y5zLA==" saltValue="Q2/vhhoOR158ARQ1IVOS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53" t="s">
        <v>3</v>
      </c>
      <c r="D47" s="1153"/>
      <c r="E47" s="1154"/>
      <c r="F47" s="11">
        <v>12.34</v>
      </c>
      <c r="G47" s="12">
        <v>11.99</v>
      </c>
      <c r="H47" s="12">
        <v>9.9600000000000009</v>
      </c>
      <c r="I47" s="12">
        <v>11.17</v>
      </c>
      <c r="J47" s="13">
        <v>11.11</v>
      </c>
    </row>
    <row r="48" spans="2:10" ht="57.75" customHeight="1" x14ac:dyDescent="0.2">
      <c r="B48" s="14"/>
      <c r="C48" s="1155" t="s">
        <v>4</v>
      </c>
      <c r="D48" s="1155"/>
      <c r="E48" s="1156"/>
      <c r="F48" s="15">
        <v>5.86</v>
      </c>
      <c r="G48" s="16">
        <v>3.02</v>
      </c>
      <c r="H48" s="16">
        <v>5.69</v>
      </c>
      <c r="I48" s="16">
        <v>5.14</v>
      </c>
      <c r="J48" s="17">
        <v>9.74</v>
      </c>
    </row>
    <row r="49" spans="2:10" ht="57.75" customHeight="1" thickBot="1" x14ac:dyDescent="0.25">
      <c r="B49" s="18"/>
      <c r="C49" s="1157" t="s">
        <v>5</v>
      </c>
      <c r="D49" s="1157"/>
      <c r="E49" s="1158"/>
      <c r="F49" s="19">
        <v>3.08</v>
      </c>
      <c r="G49" s="20" t="s">
        <v>555</v>
      </c>
      <c r="H49" s="20">
        <v>0.56999999999999995</v>
      </c>
      <c r="I49" s="20">
        <v>1.1200000000000001</v>
      </c>
      <c r="J49" s="21">
        <v>5.0999999999999996</v>
      </c>
    </row>
    <row r="50" spans="2:10" ht="13.2" x14ac:dyDescent="0.2"/>
  </sheetData>
  <sheetProtection algorithmName="SHA-512" hashValue="NHTiXiwASo29WEPX160cCiMxxSdx360SAubWAgWyQiyflnD2+n4n5eyTxKuVQbvgEEXyhicJm+QVT4CXIl+GTg==" saltValue="K8KqMIhYIdXxAUegDDx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2023-03-22T06:03:41Z</cp:lastPrinted>
  <dcterms:created xsi:type="dcterms:W3CDTF">2023-02-20T04:47:16Z</dcterms:created>
  <dcterms:modified xsi:type="dcterms:W3CDTF">2023-10-24T01:15:16Z</dcterms:modified>
  <cp:category/>
</cp:coreProperties>
</file>