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CoLGiXZ/BT7fNgbN5wLWIT6LrfHs8IFiLBuReRQHJRMAE3Yd1DjetQUT8V78Urnx8xxc8mpzJZIOgbgK+7IAvg==" workbookSaltValue="LBac2+ECvFmkb4YiI1pP9w==" workbookSpinCount="100000" lockStructure="1"/>
  <bookViews>
    <workbookView xWindow="-15" yWindow="-15" windowWidth="20520" windowHeight="384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IE76" i="4"/>
  <c r="LH30" i="4"/>
  <c r="BZ51" i="4"/>
  <c r="GQ30" i="4"/>
  <c r="BG51" i="4"/>
  <c r="BG30" i="4"/>
  <c r="LE76" i="4"/>
  <c r="FX51" i="4"/>
  <c r="FX30" i="4"/>
  <c r="AV76" i="4"/>
  <c r="KO51" i="4"/>
  <c r="HP76" i="4"/>
  <c r="KO30" i="4"/>
  <c r="HA76" i="4"/>
  <c r="AN51" i="4"/>
  <c r="FE30" i="4"/>
  <c r="AN30" i="4"/>
  <c r="AG76" i="4"/>
  <c r="FE51" i="4"/>
  <c r="JV51" i="4"/>
  <c r="KP76" i="4"/>
  <c r="JV30" i="4"/>
  <c r="KA76" i="4"/>
  <c r="EL51" i="4"/>
  <c r="JC30" i="4"/>
  <c r="GL76" i="4"/>
  <c r="EL30" i="4"/>
  <c r="U51" i="4"/>
  <c r="U30" i="4"/>
  <c r="R76" i="4"/>
  <c r="JC51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<sst xmlns="http://schemas.openxmlformats.org/spreadsheetml/2006/main" count="287" uniqueCount="148">
  <si>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</si>
  <si>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</si>
  <si>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</si>
  <si>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</si>
  <si>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</si>
  <si>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</si>
  <si>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</si>
  <si>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</si>
  <si>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</si>
  <si>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</si>
  <si>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</si>
  <si>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</si>
  <si>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</si>
  <si>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</si>
  <si>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</si>
  <si>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</si>
  <si>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</si>
  <si>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</si>
  <si>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</si>
  <si>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</si>
  <si>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</si>
  <si>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</si>
  <si>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</si>
  <si>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</si>
  <si>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</si>
  <si>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</si>
  <si>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</si>
  <si>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</si>
  <si>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</si>
  <si>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</si>
  <si>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</si>
  <si>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</si>
  <si>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</si>
  <si>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</si>
  <si>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</si>
  <si>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</si>
  <si>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</si>
  <si>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</si>
  <si>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</si>
  <si>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</si>
  <si>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</si>
  <si>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</si>
  <si>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</si>
  <si>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</si>
  <si>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</si>
  <si>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</si>
  <si>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</si>
  <si>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</si>
  <si>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</si>
  <si>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</si>
  <si>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</si>
  <si>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</si>
  <si>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</si>
  <si>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</si>
  <si>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</si>
  <si>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</si>
  <si>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</si>
  <si>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</si>
  <si>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</si>
  <si>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</si>
  <si>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</si>
  <si>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</si>
  <si>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</si>
  <si>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</si>
  <si>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</si>
  <si>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</si>
  <si>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</si>
  <si>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</si>
  <si>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</si>
  <si>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</si>
  <si>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</si>
  <si>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</si>
  <si>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</si>
  <si>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</si>
  <si>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</si>
  <si>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</si>
  <si>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</si>
  <si>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</si>
  <si>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</si>
  <si>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</si>
  <si>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</si>
  <si>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</si>
  <si>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</si>
  <si>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</si>
  <si>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</si>
  <si>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</si>
  <si>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</si>
  <si>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</si>
  <si>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</si>
  <si>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</si>
  <si>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</si>
  <si>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</si>
  <si>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</si>
  <si>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</si>
  <si>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</si>
  <si>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</si>
  <si>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</si>
  <si>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</si>
  <si>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</si>
  <si>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</si>
  <si>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</si>
  <si>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</si>
  <si>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</si>
  <si>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</si>
  <si>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</si>
  <si>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</si>
  <si>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</si>
  <si>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</si>
  <si>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</si>
  <si>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</si>
  <si>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</si>
  <si>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</si>
  <si>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</si>
  <si>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</si>
  <si>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</si>
  <si>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</si>
  <si>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</si>
  <si>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</si>
  <si>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</si>
  <si>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</si>
  <si>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</si>
  <si>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</si>
  <si>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</si>
  <si>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</si>
  <si>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</si>
  <si>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</si>
  <si>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中野区</t>
  </si>
  <si>
    <t>中野区自動車駐車場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</si>
  <si>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</si>
  <si>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</si>
  <si>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</si>
  <si>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</si>
  <si>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</si>
  <si>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</si>
  <si>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</si>
  <si>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</si>
  <si>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</si>
  <si>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</si>
  <si>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</si>
  <si>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</si>
  <si>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</si>
  <si>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</si>
  <si>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</si>
  <si>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</si>
  <si>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中野区役所新庁舎建設工事開始に伴い、現行の駐車場は廃止となる予定である。</t>
    <phoneticPr fontId="5"/>
  </si>
  <si>
    <t>　営業時間等は365日年中無休24時間(ただし、入出庫できるのは午前7時～午後11時)である。
　1日あたり平均利用台数は157台(前年度比+6台）、稼働率は270.7%（前年度比+10.4%）であり、安定した利用状況である。</t>
    <rPh sb="1" eb="3">
      <t>エイギョウ</t>
    </rPh>
    <rPh sb="3" eb="6">
      <t>ジカントウ</t>
    </rPh>
    <rPh sb="54" eb="56">
      <t>ヘイキン</t>
    </rPh>
    <rPh sb="56" eb="58">
      <t>リヨウ</t>
    </rPh>
    <rPh sb="58" eb="60">
      <t>ダイスウ</t>
    </rPh>
    <rPh sb="66" eb="69">
      <t>ゼンネンド</t>
    </rPh>
    <rPh sb="69" eb="70">
      <t>ヒ</t>
    </rPh>
    <rPh sb="75" eb="77">
      <t>カドウ</t>
    </rPh>
    <rPh sb="77" eb="78">
      <t>リツ</t>
    </rPh>
    <rPh sb="86" eb="89">
      <t>ゼンネンド</t>
    </rPh>
    <rPh sb="89" eb="90">
      <t>ヒ</t>
    </rPh>
    <rPh sb="101" eb="103">
      <t>アンテイ</t>
    </rPh>
    <rPh sb="105" eb="107">
      <t>リヨウ</t>
    </rPh>
    <rPh sb="107" eb="109">
      <t>ジョウキョウ</t>
    </rPh>
    <phoneticPr fontId="5"/>
  </si>
  <si>
    <t>　健全な経営が維持されている。　
　現在の駐車場は新区役所建設予定地における暫定使用であるため、公営企業会計への移行は予定していない。</t>
    <rPh sb="1" eb="3">
      <t>ケンゼン</t>
    </rPh>
    <rPh sb="4" eb="6">
      <t>ケイエイ</t>
    </rPh>
    <rPh sb="7" eb="9">
      <t>イジ</t>
    </rPh>
    <phoneticPr fontId="5"/>
  </si>
  <si>
    <t>　収入は微増（対年度比+1.4%）、支出は微減（対前年度比-4.2%）であり、大きな変化は見受けられない。</t>
    <rPh sb="1" eb="3">
      <t>シュウニュウ</t>
    </rPh>
    <rPh sb="4" eb="6">
      <t>ビゾウ</t>
    </rPh>
    <rPh sb="7" eb="8">
      <t>タイ</t>
    </rPh>
    <rPh sb="8" eb="10">
      <t>ネンド</t>
    </rPh>
    <rPh sb="10" eb="11">
      <t>ヒ</t>
    </rPh>
    <rPh sb="18" eb="20">
      <t>シシュツ</t>
    </rPh>
    <rPh sb="21" eb="23">
      <t>ビゲン</t>
    </rPh>
    <rPh sb="24" eb="25">
      <t>タイ</t>
    </rPh>
    <rPh sb="25" eb="29">
      <t>ゼンネンドヒ</t>
    </rPh>
    <rPh sb="39" eb="40">
      <t>オオ</t>
    </rPh>
    <rPh sb="42" eb="44">
      <t>ヘンカ</t>
    </rPh>
    <rPh sb="45" eb="46">
      <t>ミ</t>
    </rPh>
    <rPh sb="46" eb="47">
      <t>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</si>
</sst>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359.6</c:v>
                </c:pt>
                <c:pt idx="1">
                  <c:v>329.3</c:v>
                </c:pt>
                <c:pt idx="2">
                  <c:v>294.2</c:v>
                </c:pt>
                <c:pt idx="3">
                  <c:v>309.3</c:v>
                </c:pt>
                <c:pt idx="4">
                  <c:v>327.60000000000002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2C-43AB-9393-C44A69D97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08448"/>
        <c:axId val="14001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2C-43AB-9393-C44A69D97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08448"/>
        <c:axId val="140018816"/>
      </c:lineChart>
      <c:dateAx>
        <c:axId val="14000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018816"/>
        <c:crosses val="autoZero"/>
        <c:auto val="1"/>
        <c:lblOffset val="100"/>
        <c:baseTimeUnit val="years"/>
      </c:dateAx>
      <c:valAx>
        <c:axId val="14001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008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52-465C-BEFE-5267BA14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72704"/>
        <c:axId val="14087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52-465C-BEFE-5267BA14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72704"/>
        <c:axId val="140874880"/>
      </c:lineChart>
      <c:dateAx>
        <c:axId val="14087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74880"/>
        <c:crosses val="autoZero"/>
        <c:auto val="1"/>
        <c:lblOffset val="100"/>
        <c:baseTimeUnit val="years"/>
      </c:dateAx>
      <c:valAx>
        <c:axId val="14087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87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50-4EA6-832E-598161B2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18784"/>
        <c:axId val="14132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50-4EA6-832E-598161B2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8784"/>
        <c:axId val="141325056"/>
      </c:lineChart>
      <c:dateAx>
        <c:axId val="14131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325056"/>
        <c:crosses val="autoZero"/>
        <c:auto val="1"/>
        <c:lblOffset val="100"/>
        <c:baseTimeUnit val="years"/>
      </c:dateAx>
      <c:valAx>
        <c:axId val="14132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318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BD-4614-B6E2-3C9534CA9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41664"/>
        <c:axId val="14104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BD-4614-B6E2-3C9534CA9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1664"/>
        <c:axId val="141043584"/>
      </c:lineChart>
      <c:dateAx>
        <c:axId val="14104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43584"/>
        <c:crosses val="autoZero"/>
        <c:auto val="1"/>
        <c:lblOffset val="100"/>
        <c:baseTimeUnit val="years"/>
      </c:dateAx>
      <c:valAx>
        <c:axId val="14104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04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C3-4AAE-952A-EE37B40AD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80832"/>
        <c:axId val="14109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C3-4AAE-952A-EE37B40AD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0832"/>
        <c:axId val="141091200"/>
      </c:lineChart>
      <c:dateAx>
        <c:axId val="14108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91200"/>
        <c:crosses val="autoZero"/>
        <c:auto val="1"/>
        <c:lblOffset val="100"/>
        <c:baseTimeUnit val="years"/>
      </c:dateAx>
      <c:valAx>
        <c:axId val="14109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080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28-4AAD-8867-511CDDEF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25504"/>
        <c:axId val="1411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28-4AAD-8867-511CDDEF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25504"/>
        <c:axId val="141135872"/>
      </c:lineChart>
      <c:dateAx>
        <c:axId val="14112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135872"/>
        <c:crosses val="autoZero"/>
        <c:auto val="1"/>
        <c:lblOffset val="100"/>
        <c:baseTimeUnit val="years"/>
      </c:dateAx>
      <c:valAx>
        <c:axId val="1411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1125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233.8</c:v>
                </c:pt>
                <c:pt idx="1">
                  <c:v>203.8</c:v>
                </c:pt>
                <c:pt idx="2">
                  <c:v>244.8</c:v>
                </c:pt>
                <c:pt idx="3">
                  <c:v>260.3</c:v>
                </c:pt>
                <c:pt idx="4">
                  <c:v>270.7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78-4219-AA71-35E312616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35712"/>
        <c:axId val="14123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78-4219-AA71-35E312616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5712"/>
        <c:axId val="141237632"/>
      </c:lineChart>
      <c:dateAx>
        <c:axId val="14123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237632"/>
        <c:crosses val="autoZero"/>
        <c:auto val="1"/>
        <c:lblOffset val="100"/>
        <c:baseTimeUnit val="years"/>
      </c:dateAx>
      <c:valAx>
        <c:axId val="14123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23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69.599999999999994</c:v>
                </c:pt>
                <c:pt idx="2">
                  <c:v>66</c:v>
                </c:pt>
                <c:pt idx="3">
                  <c:v>67.7</c:v>
                </c:pt>
                <c:pt idx="4">
                  <c:v>69.5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0-45FF-BACB-F67611420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68096"/>
        <c:axId val="14127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E0-45FF-BACB-F67611420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68096"/>
        <c:axId val="141270016"/>
      </c:lineChart>
      <c:dateAx>
        <c:axId val="14126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270016"/>
        <c:crosses val="autoZero"/>
        <c:auto val="1"/>
        <c:lblOffset val="100"/>
        <c:baseTimeUnit val="years"/>
      </c:dateAx>
      <c:valAx>
        <c:axId val="14127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268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35369</c:v>
                </c:pt>
                <c:pt idx="1">
                  <c:v>29015</c:v>
                </c:pt>
                <c:pt idx="2">
                  <c:v>22978</c:v>
                </c:pt>
                <c:pt idx="3">
                  <c:v>24839</c:v>
                </c:pt>
                <c:pt idx="4">
                  <c:v>25865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8B-41AF-8750-FE6671B2E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04640"/>
        <c:axId val="14270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8B-41AF-8750-FE6671B2E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04640"/>
        <c:axId val="142706560"/>
      </c:lineChart>
      <c:dateAx>
        <c:axId val="14270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706560"/>
        <c:crosses val="autoZero"/>
        <c:auto val="1"/>
        <c:lblOffset val="100"/>
        <c:baseTimeUnit val="years"/>
      </c:dateAx>
      <c:valAx>
        <c:axId val="14270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2704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東京都中野区　中野区自動車駐車場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2226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147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359.6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329.3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294.2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309.3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327.60000000000002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233.8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203.8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244.8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260.3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270.7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144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
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
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
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145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
データ!AU7</f>
        <v>
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
データ!AV7</f>
        <v>
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
データ!AW7</f>
        <v>
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
データ!AX7</f>
        <v>
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
データ!AY7</f>
        <v>
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72.2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69.599999999999994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66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67.7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69.5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
データ!BQ7</f>
        <v>
35369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
データ!BR7</f>
        <v>
29015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
データ!BS7</f>
        <v>
22978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
データ!BT7</f>
        <v>
24839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
データ!BU7</f>
        <v>
25865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
データ!AZ7</f>
        <v>
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
データ!BA7</f>
        <v>
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
データ!BB7</f>
        <v>
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
データ!BC7</f>
        <v>
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
データ!BD7</f>
        <v>
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
データ!BV7</f>
        <v>
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
データ!BW7</f>
        <v>
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
データ!BX7</f>
        <v>
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
データ!BY7</f>
        <v>
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
データ!BZ7</f>
        <v>
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
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
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
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
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146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
データ!CM7</f>
        <v>
2197741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
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
データ!$B$11</f>
        <v>
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
データ!$C$11</f>
        <v>
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
データ!$D$11</f>
        <v>
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
データ!$E$11</f>
        <v>
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
データ!$F$11</f>
        <v>
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
データ!CN7</f>
        <v>
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
データ!$B$11</f>
        <v>
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
データ!$C$11</f>
        <v>
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
データ!$D$11</f>
        <v>
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
データ!$E$11</f>
        <v>
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
データ!$F$11</f>
        <v>
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
データ!$B$11</f>
        <v>
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
データ!$C$11</f>
        <v>
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
データ!$D$11</f>
        <v>
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
データ!$E$11</f>
        <v>
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
データ!$F$11</f>
        <v>
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
27</v>
      </c>
      <c r="J77" s="140"/>
      <c r="K77" s="140"/>
      <c r="L77" s="140"/>
      <c r="M77" s="140"/>
      <c r="N77" s="140"/>
      <c r="O77" s="140"/>
      <c r="P77" s="140"/>
      <c r="Q77" s="140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
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
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
29</v>
      </c>
      <c r="J78" s="140"/>
      <c r="K78" s="140"/>
      <c r="L78" s="140"/>
      <c r="M78" s="140"/>
      <c r="N78" s="140"/>
      <c r="O78" s="140"/>
      <c r="P78" s="140"/>
      <c r="Q78" s="140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
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
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
データ!DE7</f>
        <v>
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
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
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
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45</v>
      </c>
      <c r="C87" s="46" t="s">
        <v>
46</v>
      </c>
      <c r="D87" s="46" t="s">
        <v>
47</v>
      </c>
      <c r="E87" s="46" t="s">
        <v>
48</v>
      </c>
      <c r="F87" s="46" t="s">
        <v>
49</v>
      </c>
      <c r="G87" s="46" t="s">
        <v>
50</v>
      </c>
      <c r="H87" s="46" t="s">
        <v>
51</v>
      </c>
      <c r="I87" s="46" t="s">
        <v>
52</v>
      </c>
      <c r="J87" s="46" t="s">
        <v>
53</v>
      </c>
      <c r="K87" s="46" t="s">
        <v>
54</v>
      </c>
      <c r="L87" s="46" t="s">
        <v>
55</v>
      </c>
      <c r="M87" s="47" t="s">
        <v>
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【319.1】</v>
      </c>
      <c r="C88" s="46" t="str">
        <f>
データ!AT6</f>
        <v>
【5.6】</v>
      </c>
      <c r="D88" s="46" t="str">
        <f>
データ!BE6</f>
        <v>
【37】</v>
      </c>
      <c r="E88" s="46" t="str">
        <f>
データ!DU6</f>
        <v>
【198.4】</v>
      </c>
      <c r="F88" s="46" t="str">
        <f>
データ!BP6</f>
        <v>
【26.4】</v>
      </c>
      <c r="G88" s="46" t="str">
        <f>
データ!CA6</f>
        <v>
【15,069】</v>
      </c>
      <c r="H88" s="46" t="str">
        <f>
データ!CL6</f>
        <v xml:space="preserve">
 </v>
      </c>
      <c r="I88" s="46" t="s">
        <v>
57</v>
      </c>
      <c r="J88" s="46" t="s">
        <v>
57</v>
      </c>
      <c r="K88" s="46" t="str">
        <f>
データ!CY6</f>
        <v xml:space="preserve">
 </v>
      </c>
      <c r="L88" s="46" t="str">
        <f>
データ!DJ6</f>
        <v>
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y9F+S90WrMNfbxuZSXuf3MZ7B+ueF79+9DBM+FLssUA1zbUR5D/yYYvdIfVcphXsQnxJXxT+F6iDmvTBWkSuA==" saltValue="/44IflDMBMlRm2UV5et35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58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59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60</v>
      </c>
      <c r="B3" s="50" t="s">
        <v>
61</v>
      </c>
      <c r="C3" s="50" t="s">
        <v>
62</v>
      </c>
      <c r="D3" s="50" t="s">
        <v>
63</v>
      </c>
      <c r="E3" s="50" t="s">
        <v>
64</v>
      </c>
      <c r="F3" s="50" t="s">
        <v>
65</v>
      </c>
      <c r="G3" s="50" t="s">
        <v>
66</v>
      </c>
      <c r="H3" s="144" t="s">
        <v>
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
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
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
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
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
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
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
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
78</v>
      </c>
      <c r="CN4" s="150" t="s">
        <v>
79</v>
      </c>
      <c r="CO4" s="141" t="s">
        <v>
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
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
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
83</v>
      </c>
      <c r="B5" s="58"/>
      <c r="C5" s="58"/>
      <c r="D5" s="58"/>
      <c r="E5" s="58"/>
      <c r="F5" s="58"/>
      <c r="G5" s="58"/>
      <c r="H5" s="59" t="s">
        <v>
84</v>
      </c>
      <c r="I5" s="59" t="s">
        <v>
85</v>
      </c>
      <c r="J5" s="59" t="s">
        <v>
86</v>
      </c>
      <c r="K5" s="59" t="s">
        <v>
87</v>
      </c>
      <c r="L5" s="59" t="s">
        <v>
88</v>
      </c>
      <c r="M5" s="59" t="s">
        <v>
4</v>
      </c>
      <c r="N5" s="59" t="s">
        <v>
5</v>
      </c>
      <c r="O5" s="59" t="s">
        <v>
89</v>
      </c>
      <c r="P5" s="59" t="s">
        <v>
13</v>
      </c>
      <c r="Q5" s="59" t="s">
        <v>
90</v>
      </c>
      <c r="R5" s="59" t="s">
        <v>
91</v>
      </c>
      <c r="S5" s="59" t="s">
        <v>
92</v>
      </c>
      <c r="T5" s="59" t="s">
        <v>
93</v>
      </c>
      <c r="U5" s="59" t="s">
        <v>
94</v>
      </c>
      <c r="V5" s="59" t="s">
        <v>
95</v>
      </c>
      <c r="W5" s="59" t="s">
        <v>
96</v>
      </c>
      <c r="X5" s="59" t="s">
        <v>
97</v>
      </c>
      <c r="Y5" s="59" t="s">
        <v>
98</v>
      </c>
      <c r="Z5" s="59" t="s">
        <v>
99</v>
      </c>
      <c r="AA5" s="59" t="s">
        <v>
100</v>
      </c>
      <c r="AB5" s="59" t="s">
        <v>
101</v>
      </c>
      <c r="AC5" s="59" t="s">
        <v>
102</v>
      </c>
      <c r="AD5" s="59" t="s">
        <v>
103</v>
      </c>
      <c r="AE5" s="59" t="s">
        <v>
104</v>
      </c>
      <c r="AF5" s="59" t="s">
        <v>
105</v>
      </c>
      <c r="AG5" s="59" t="s">
        <v>
106</v>
      </c>
      <c r="AH5" s="59" t="s">
        <v>
107</v>
      </c>
      <c r="AI5" s="59" t="s">
        <v>
108</v>
      </c>
      <c r="AJ5" s="59" t="s">
        <v>
109</v>
      </c>
      <c r="AK5" s="59" t="s">
        <v>
110</v>
      </c>
      <c r="AL5" s="59" t="s">
        <v>
100</v>
      </c>
      <c r="AM5" s="59" t="s">
        <v>
111</v>
      </c>
      <c r="AN5" s="59" t="s">
        <v>
102</v>
      </c>
      <c r="AO5" s="59" t="s">
        <v>
103</v>
      </c>
      <c r="AP5" s="59" t="s">
        <v>
104</v>
      </c>
      <c r="AQ5" s="59" t="s">
        <v>
105</v>
      </c>
      <c r="AR5" s="59" t="s">
        <v>
106</v>
      </c>
      <c r="AS5" s="59" t="s">
        <v>
107</v>
      </c>
      <c r="AT5" s="59" t="s">
        <v>
108</v>
      </c>
      <c r="AU5" s="59" t="s">
        <v>
112</v>
      </c>
      <c r="AV5" s="59" t="s">
        <v>
113</v>
      </c>
      <c r="AW5" s="59" t="s">
        <v>
100</v>
      </c>
      <c r="AX5" s="59" t="s">
        <v>
114</v>
      </c>
      <c r="AY5" s="59" t="s">
        <v>
115</v>
      </c>
      <c r="AZ5" s="59" t="s">
        <v>
103</v>
      </c>
      <c r="BA5" s="59" t="s">
        <v>
104</v>
      </c>
      <c r="BB5" s="59" t="s">
        <v>
105</v>
      </c>
      <c r="BC5" s="59" t="s">
        <v>
106</v>
      </c>
      <c r="BD5" s="59" t="s">
        <v>
107</v>
      </c>
      <c r="BE5" s="59" t="s">
        <v>
108</v>
      </c>
      <c r="BF5" s="59" t="s">
        <v>
109</v>
      </c>
      <c r="BG5" s="59" t="s">
        <v>
99</v>
      </c>
      <c r="BH5" s="59" t="s">
        <v>
116</v>
      </c>
      <c r="BI5" s="59" t="s">
        <v>
114</v>
      </c>
      <c r="BJ5" s="59" t="s">
        <v>
102</v>
      </c>
      <c r="BK5" s="59" t="s">
        <v>
103</v>
      </c>
      <c r="BL5" s="59" t="s">
        <v>
104</v>
      </c>
      <c r="BM5" s="59" t="s">
        <v>
105</v>
      </c>
      <c r="BN5" s="59" t="s">
        <v>
106</v>
      </c>
      <c r="BO5" s="59" t="s">
        <v>
107</v>
      </c>
      <c r="BP5" s="59" t="s">
        <v>
108</v>
      </c>
      <c r="BQ5" s="59" t="s">
        <v>
109</v>
      </c>
      <c r="BR5" s="59" t="s">
        <v>
117</v>
      </c>
      <c r="BS5" s="59" t="s">
        <v>
118</v>
      </c>
      <c r="BT5" s="59" t="s">
        <v>
111</v>
      </c>
      <c r="BU5" s="59" t="s">
        <v>
119</v>
      </c>
      <c r="BV5" s="59" t="s">
        <v>
103</v>
      </c>
      <c r="BW5" s="59" t="s">
        <v>
104</v>
      </c>
      <c r="BX5" s="59" t="s">
        <v>
105</v>
      </c>
      <c r="BY5" s="59" t="s">
        <v>
106</v>
      </c>
      <c r="BZ5" s="59" t="s">
        <v>
107</v>
      </c>
      <c r="CA5" s="59" t="s">
        <v>
108</v>
      </c>
      <c r="CB5" s="59" t="s">
        <v>
112</v>
      </c>
      <c r="CC5" s="59" t="s">
        <v>
99</v>
      </c>
      <c r="CD5" s="59" t="s">
        <v>
120</v>
      </c>
      <c r="CE5" s="59" t="s">
        <v>
121</v>
      </c>
      <c r="CF5" s="59" t="s">
        <v>
102</v>
      </c>
      <c r="CG5" s="59" t="s">
        <v>
103</v>
      </c>
      <c r="CH5" s="59" t="s">
        <v>
104</v>
      </c>
      <c r="CI5" s="59" t="s">
        <v>
105</v>
      </c>
      <c r="CJ5" s="59" t="s">
        <v>
106</v>
      </c>
      <c r="CK5" s="59" t="s">
        <v>
107</v>
      </c>
      <c r="CL5" s="59" t="s">
        <v>
108</v>
      </c>
      <c r="CM5" s="151"/>
      <c r="CN5" s="151"/>
      <c r="CO5" s="59" t="s">
        <v>
112</v>
      </c>
      <c r="CP5" s="59" t="s">
        <v>
99</v>
      </c>
      <c r="CQ5" s="59" t="s">
        <v>
118</v>
      </c>
      <c r="CR5" s="59" t="s">
        <v>
114</v>
      </c>
      <c r="CS5" s="59" t="s">
        <v>
119</v>
      </c>
      <c r="CT5" s="59" t="s">
        <v>
103</v>
      </c>
      <c r="CU5" s="59" t="s">
        <v>
104</v>
      </c>
      <c r="CV5" s="59" t="s">
        <v>
105</v>
      </c>
      <c r="CW5" s="59" t="s">
        <v>
106</v>
      </c>
      <c r="CX5" s="59" t="s">
        <v>
107</v>
      </c>
      <c r="CY5" s="59" t="s">
        <v>
108</v>
      </c>
      <c r="CZ5" s="59" t="s">
        <v>
109</v>
      </c>
      <c r="DA5" s="59" t="s">
        <v>
110</v>
      </c>
      <c r="DB5" s="59" t="s">
        <v>
118</v>
      </c>
      <c r="DC5" s="59" t="s">
        <v>
114</v>
      </c>
      <c r="DD5" s="59" t="s">
        <v>
102</v>
      </c>
      <c r="DE5" s="59" t="s">
        <v>
103</v>
      </c>
      <c r="DF5" s="59" t="s">
        <v>
104</v>
      </c>
      <c r="DG5" s="59" t="s">
        <v>
105</v>
      </c>
      <c r="DH5" s="59" t="s">
        <v>
106</v>
      </c>
      <c r="DI5" s="59" t="s">
        <v>
107</v>
      </c>
      <c r="DJ5" s="59" t="s">
        <v>
44</v>
      </c>
      <c r="DK5" s="59" t="s">
        <v>
112</v>
      </c>
      <c r="DL5" s="59" t="s">
        <v>
110</v>
      </c>
      <c r="DM5" s="59" t="s">
        <v>
100</v>
      </c>
      <c r="DN5" s="59" t="s">
        <v>
114</v>
      </c>
      <c r="DO5" s="59" t="s">
        <v>
119</v>
      </c>
      <c r="DP5" s="59" t="s">
        <v>
103</v>
      </c>
      <c r="DQ5" s="59" t="s">
        <v>
104</v>
      </c>
      <c r="DR5" s="59" t="s">
        <v>
105</v>
      </c>
      <c r="DS5" s="59" t="s">
        <v>
106</v>
      </c>
      <c r="DT5" s="59" t="s">
        <v>
107</v>
      </c>
      <c r="DU5" s="59" t="s">
        <v>
108</v>
      </c>
    </row>
    <row r="6" spans="1:125" s="66" customFormat="1" x14ac:dyDescent="0.15">
      <c r="A6" s="49" t="s">
        <v>
122</v>
      </c>
      <c r="B6" s="60">
        <f>
B8</f>
        <v>
2017</v>
      </c>
      <c r="C6" s="60">
        <f t="shared" ref="C6:X6" si="1">
C8</f>
        <v>
131148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東京都中野区</v>
      </c>
      <c r="I6" s="60" t="str">
        <f t="shared" si="1"/>
        <v>
中野区自動車駐車場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広場式</v>
      </c>
      <c r="R6" s="63">
        <f t="shared" si="1"/>
        <v>
6</v>
      </c>
      <c r="S6" s="62" t="str">
        <f t="shared" si="1"/>
        <v>
公共施設</v>
      </c>
      <c r="T6" s="62" t="str">
        <f t="shared" si="1"/>
        <v>
有</v>
      </c>
      <c r="U6" s="63">
        <f t="shared" si="1"/>
        <v>
2226</v>
      </c>
      <c r="V6" s="63">
        <f t="shared" si="1"/>
        <v>
58</v>
      </c>
      <c r="W6" s="63">
        <f t="shared" si="1"/>
        <v>
400</v>
      </c>
      <c r="X6" s="62" t="str">
        <f t="shared" si="1"/>
        <v>
導入なし</v>
      </c>
      <c r="Y6" s="64">
        <f>
IF(Y8="-",NA(),Y8)</f>
        <v>
359.6</v>
      </c>
      <c r="Z6" s="64">
        <f t="shared" ref="Z6:AH6" si="2">
IF(Z8="-",NA(),Z8)</f>
        <v>
329.3</v>
      </c>
      <c r="AA6" s="64">
        <f t="shared" si="2"/>
        <v>
294.2</v>
      </c>
      <c r="AB6" s="64">
        <f t="shared" si="2"/>
        <v>
309.3</v>
      </c>
      <c r="AC6" s="64">
        <f t="shared" si="2"/>
        <v>
327.60000000000002</v>
      </c>
      <c r="AD6" s="64">
        <f t="shared" si="2"/>
        <v>
335.9</v>
      </c>
      <c r="AE6" s="64">
        <f t="shared" si="2"/>
        <v>
277.8</v>
      </c>
      <c r="AF6" s="64">
        <f t="shared" si="2"/>
        <v>
443.6</v>
      </c>
      <c r="AG6" s="64">
        <f t="shared" si="2"/>
        <v>
355.6</v>
      </c>
      <c r="AH6" s="64">
        <f t="shared" si="2"/>
        <v>
358.6</v>
      </c>
      <c r="AI6" s="61" t="str">
        <f>
IF(AI8="-","",IF(AI8="-","【-】","【"&amp;SUBSTITUTE(TEXT(AI8,"#,##0.0"),"-","△")&amp;"】"))</f>
        <v>
【319.1】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2.8</v>
      </c>
      <c r="AP6" s="64">
        <f t="shared" si="3"/>
        <v>
2.1</v>
      </c>
      <c r="AQ6" s="64">
        <f t="shared" si="3"/>
        <v>
2.2999999999999998</v>
      </c>
      <c r="AR6" s="64">
        <f t="shared" si="3"/>
        <v>
2.7</v>
      </c>
      <c r="AS6" s="64">
        <f t="shared" si="3"/>
        <v>
2.2999999999999998</v>
      </c>
      <c r="AT6" s="61" t="str">
        <f>
IF(AT8="-","",IF(AT8="-","【-】","【"&amp;SUBSTITUTE(TEXT(AT8,"#,##0.0"),"-","△")&amp;"】"))</f>
        <v>
【5.6】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49</v>
      </c>
      <c r="BA6" s="65">
        <f t="shared" si="4"/>
        <v>
48</v>
      </c>
      <c r="BB6" s="65">
        <f t="shared" si="4"/>
        <v>
48</v>
      </c>
      <c r="BC6" s="65">
        <f t="shared" si="4"/>
        <v>
54</v>
      </c>
      <c r="BD6" s="65">
        <f t="shared" si="4"/>
        <v>
33</v>
      </c>
      <c r="BE6" s="63" t="str">
        <f>
IF(BE8="-","",IF(BE8="-","【-】","【"&amp;SUBSTITUTE(TEXT(BE8,"#,##0"),"-","△")&amp;"】"))</f>
        <v>
【37】</v>
      </c>
      <c r="BF6" s="64">
        <f>
IF(BF8="-",NA(),BF8)</f>
        <v>
72.2</v>
      </c>
      <c r="BG6" s="64">
        <f t="shared" ref="BG6:BO6" si="5">
IF(BG8="-",NA(),BG8)</f>
        <v>
69.599999999999994</v>
      </c>
      <c r="BH6" s="64">
        <f t="shared" si="5"/>
        <v>
66</v>
      </c>
      <c r="BI6" s="64">
        <f t="shared" si="5"/>
        <v>
67.7</v>
      </c>
      <c r="BJ6" s="64">
        <f t="shared" si="5"/>
        <v>
69.5</v>
      </c>
      <c r="BK6" s="64">
        <f t="shared" si="5"/>
        <v>
32.1</v>
      </c>
      <c r="BL6" s="64">
        <f t="shared" si="5"/>
        <v>
32.299999999999997</v>
      </c>
      <c r="BM6" s="64">
        <f t="shared" si="5"/>
        <v>
33.4</v>
      </c>
      <c r="BN6" s="64">
        <f t="shared" si="5"/>
        <v>
32.299999999999997</v>
      </c>
      <c r="BO6" s="64">
        <f t="shared" si="5"/>
        <v>
22.3</v>
      </c>
      <c r="BP6" s="61" t="str">
        <f>
IF(BP8="-","",IF(BP8="-","【-】","【"&amp;SUBSTITUTE(TEXT(BP8,"#,##0.0"),"-","△")&amp;"】"))</f>
        <v>
【26.4】</v>
      </c>
      <c r="BQ6" s="65">
        <f>
IF(BQ8="-",NA(),BQ8)</f>
        <v>
35369</v>
      </c>
      <c r="BR6" s="65">
        <f t="shared" ref="BR6:BZ6" si="6">
IF(BR8="-",NA(),BR8)</f>
        <v>
29015</v>
      </c>
      <c r="BS6" s="65">
        <f t="shared" si="6"/>
        <v>
22978</v>
      </c>
      <c r="BT6" s="65">
        <f t="shared" si="6"/>
        <v>
24839</v>
      </c>
      <c r="BU6" s="65">
        <f t="shared" si="6"/>
        <v>
25865</v>
      </c>
      <c r="BV6" s="65">
        <f t="shared" si="6"/>
        <v>
7652</v>
      </c>
      <c r="BW6" s="65">
        <f t="shared" si="6"/>
        <v>
7497</v>
      </c>
      <c r="BX6" s="65">
        <f t="shared" si="6"/>
        <v>
9663</v>
      </c>
      <c r="BY6" s="65">
        <f t="shared" si="6"/>
        <v>
9019</v>
      </c>
      <c r="BZ6" s="65">
        <f t="shared" si="6"/>
        <v>
8406</v>
      </c>
      <c r="CA6" s="63" t="str">
        <f>
IF(CA8="-","",IF(CA8="-","【-】","【"&amp;SUBSTITUTE(TEXT(CA8,"#,##0"),"-","△")&amp;"】"))</f>
        <v>
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123</v>
      </c>
      <c r="CM6" s="63">
        <f t="shared" ref="CM6:CN6" si="7">
CM8</f>
        <v>
2197741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123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56.7</v>
      </c>
      <c r="DF6" s="64">
        <f t="shared" si="8"/>
        <v>
45.6</v>
      </c>
      <c r="DG6" s="64">
        <f t="shared" si="8"/>
        <v>
85.4</v>
      </c>
      <c r="DH6" s="64">
        <f t="shared" si="8"/>
        <v>
69.900000000000006</v>
      </c>
      <c r="DI6" s="64">
        <f t="shared" si="8"/>
        <v>
59.6</v>
      </c>
      <c r="DJ6" s="61" t="str">
        <f>
IF(DJ8="-","",IF(DJ8="-","【-】","【"&amp;SUBSTITUTE(TEXT(DJ8,"#,##0.0"),"-","△")&amp;"】"))</f>
        <v>
【120.3】</v>
      </c>
      <c r="DK6" s="64">
        <f>
IF(DK8="-",NA(),DK8)</f>
        <v>
233.8</v>
      </c>
      <c r="DL6" s="64">
        <f t="shared" ref="DL6:DT6" si="9">
IF(DL8="-",NA(),DL8)</f>
        <v>
203.8</v>
      </c>
      <c r="DM6" s="64">
        <f t="shared" si="9"/>
        <v>
244.8</v>
      </c>
      <c r="DN6" s="64">
        <f t="shared" si="9"/>
        <v>
260.3</v>
      </c>
      <c r="DO6" s="64">
        <f t="shared" si="9"/>
        <v>
270.7</v>
      </c>
      <c r="DP6" s="64">
        <f t="shared" si="9"/>
        <v>
147.5</v>
      </c>
      <c r="DQ6" s="64">
        <f t="shared" si="9"/>
        <v>
149.5</v>
      </c>
      <c r="DR6" s="64">
        <f t="shared" si="9"/>
        <v>
154.1</v>
      </c>
      <c r="DS6" s="64">
        <f t="shared" si="9"/>
        <v>
151.6</v>
      </c>
      <c r="DT6" s="64">
        <f t="shared" si="9"/>
        <v>
151.19999999999999</v>
      </c>
      <c r="DU6" s="61" t="str">
        <f>
IF(DU8="-","",IF(DU8="-","【-】","【"&amp;SUBSTITUTE(TEXT(DU8,"#,##0.0"),"-","△")&amp;"】"))</f>
        <v>
【198.4】</v>
      </c>
    </row>
    <row r="7" spans="1:125" s="66" customFormat="1" x14ac:dyDescent="0.15">
      <c r="A7" s="49" t="s">
        <v>
124</v>
      </c>
      <c r="B7" s="60">
        <f t="shared" ref="B7:X7" si="10">
B8</f>
        <v>
2017</v>
      </c>
      <c r="C7" s="60">
        <f t="shared" si="10"/>
        <v>
131148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中野区</v>
      </c>
      <c r="I7" s="60" t="str">
        <f t="shared" si="10"/>
        <v>
中野区自動車駐車場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広場式</v>
      </c>
      <c r="R7" s="63">
        <f t="shared" si="10"/>
        <v>
6</v>
      </c>
      <c r="S7" s="62" t="str">
        <f t="shared" si="10"/>
        <v>
公共施設</v>
      </c>
      <c r="T7" s="62" t="str">
        <f t="shared" si="10"/>
        <v>
有</v>
      </c>
      <c r="U7" s="63">
        <f t="shared" si="10"/>
        <v>
2226</v>
      </c>
      <c r="V7" s="63">
        <f t="shared" si="10"/>
        <v>
58</v>
      </c>
      <c r="W7" s="63">
        <f t="shared" si="10"/>
        <v>
400</v>
      </c>
      <c r="X7" s="62" t="str">
        <f t="shared" si="10"/>
        <v>
導入なし</v>
      </c>
      <c r="Y7" s="64">
        <f>
Y8</f>
        <v>
359.6</v>
      </c>
      <c r="Z7" s="64">
        <f t="shared" ref="Z7:AH7" si="11">
Z8</f>
        <v>
329.3</v>
      </c>
      <c r="AA7" s="64">
        <f t="shared" si="11"/>
        <v>
294.2</v>
      </c>
      <c r="AB7" s="64">
        <f t="shared" si="11"/>
        <v>
309.3</v>
      </c>
      <c r="AC7" s="64">
        <f t="shared" si="11"/>
        <v>
327.60000000000002</v>
      </c>
      <c r="AD7" s="64">
        <f t="shared" si="11"/>
        <v>
335.9</v>
      </c>
      <c r="AE7" s="64">
        <f t="shared" si="11"/>
        <v>
277.8</v>
      </c>
      <c r="AF7" s="64">
        <f t="shared" si="11"/>
        <v>
443.6</v>
      </c>
      <c r="AG7" s="64">
        <f t="shared" si="11"/>
        <v>
355.6</v>
      </c>
      <c r="AH7" s="64">
        <f t="shared" si="11"/>
        <v>
358.6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2.8</v>
      </c>
      <c r="AP7" s="64">
        <f t="shared" si="12"/>
        <v>
2.1</v>
      </c>
      <c r="AQ7" s="64">
        <f t="shared" si="12"/>
        <v>
2.2999999999999998</v>
      </c>
      <c r="AR7" s="64">
        <f t="shared" si="12"/>
        <v>
2.7</v>
      </c>
      <c r="AS7" s="64">
        <f t="shared" si="12"/>
        <v>
2.2999999999999998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49</v>
      </c>
      <c r="BA7" s="65">
        <f t="shared" si="13"/>
        <v>
48</v>
      </c>
      <c r="BB7" s="65">
        <f t="shared" si="13"/>
        <v>
48</v>
      </c>
      <c r="BC7" s="65">
        <f t="shared" si="13"/>
        <v>
54</v>
      </c>
      <c r="BD7" s="65">
        <f t="shared" si="13"/>
        <v>
33</v>
      </c>
      <c r="BE7" s="63"/>
      <c r="BF7" s="64">
        <f>
BF8</f>
        <v>
72.2</v>
      </c>
      <c r="BG7" s="64">
        <f t="shared" ref="BG7:BO7" si="14">
BG8</f>
        <v>
69.599999999999994</v>
      </c>
      <c r="BH7" s="64">
        <f t="shared" si="14"/>
        <v>
66</v>
      </c>
      <c r="BI7" s="64">
        <f t="shared" si="14"/>
        <v>
67.7</v>
      </c>
      <c r="BJ7" s="64">
        <f t="shared" si="14"/>
        <v>
69.5</v>
      </c>
      <c r="BK7" s="64">
        <f t="shared" si="14"/>
        <v>
32.1</v>
      </c>
      <c r="BL7" s="64">
        <f t="shared" si="14"/>
        <v>
32.299999999999997</v>
      </c>
      <c r="BM7" s="64">
        <f t="shared" si="14"/>
        <v>
33.4</v>
      </c>
      <c r="BN7" s="64">
        <f t="shared" si="14"/>
        <v>
32.299999999999997</v>
      </c>
      <c r="BO7" s="64">
        <f t="shared" si="14"/>
        <v>
22.3</v>
      </c>
      <c r="BP7" s="61"/>
      <c r="BQ7" s="65">
        <f>
BQ8</f>
        <v>
35369</v>
      </c>
      <c r="BR7" s="65">
        <f t="shared" ref="BR7:BZ7" si="15">
BR8</f>
        <v>
29015</v>
      </c>
      <c r="BS7" s="65">
        <f t="shared" si="15"/>
        <v>
22978</v>
      </c>
      <c r="BT7" s="65">
        <f t="shared" si="15"/>
        <v>
24839</v>
      </c>
      <c r="BU7" s="65">
        <f t="shared" si="15"/>
        <v>
25865</v>
      </c>
      <c r="BV7" s="65">
        <f t="shared" si="15"/>
        <v>
7652</v>
      </c>
      <c r="BW7" s="65">
        <f t="shared" si="15"/>
        <v>
7497</v>
      </c>
      <c r="BX7" s="65">
        <f t="shared" si="15"/>
        <v>
9663</v>
      </c>
      <c r="BY7" s="65">
        <f t="shared" si="15"/>
        <v>
9019</v>
      </c>
      <c r="BZ7" s="65">
        <f t="shared" si="15"/>
        <v>
8406</v>
      </c>
      <c r="CA7" s="63"/>
      <c r="CB7" s="64" t="s">
        <v>
125</v>
      </c>
      <c r="CC7" s="64" t="s">
        <v>
125</v>
      </c>
      <c r="CD7" s="64" t="s">
        <v>
125</v>
      </c>
      <c r="CE7" s="64" t="s">
        <v>
125</v>
      </c>
      <c r="CF7" s="64" t="s">
        <v>
125</v>
      </c>
      <c r="CG7" s="64" t="s">
        <v>
125</v>
      </c>
      <c r="CH7" s="64" t="s">
        <v>
125</v>
      </c>
      <c r="CI7" s="64" t="s">
        <v>
125</v>
      </c>
      <c r="CJ7" s="64" t="s">
        <v>
125</v>
      </c>
      <c r="CK7" s="64" t="s">
        <v>
123</v>
      </c>
      <c r="CL7" s="61"/>
      <c r="CM7" s="63">
        <f>
CM8</f>
        <v>
2197741</v>
      </c>
      <c r="CN7" s="63">
        <f>
CN8</f>
        <v>
0</v>
      </c>
      <c r="CO7" s="64" t="s">
        <v>
125</v>
      </c>
      <c r="CP7" s="64" t="s">
        <v>
125</v>
      </c>
      <c r="CQ7" s="64" t="s">
        <v>
125</v>
      </c>
      <c r="CR7" s="64" t="s">
        <v>
125</v>
      </c>
      <c r="CS7" s="64" t="s">
        <v>
125</v>
      </c>
      <c r="CT7" s="64" t="s">
        <v>
125</v>
      </c>
      <c r="CU7" s="64" t="s">
        <v>
125</v>
      </c>
      <c r="CV7" s="64" t="s">
        <v>
125</v>
      </c>
      <c r="CW7" s="64" t="s">
        <v>
125</v>
      </c>
      <c r="CX7" s="64" t="s">
        <v>
123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56.7</v>
      </c>
      <c r="DF7" s="64">
        <f t="shared" si="16"/>
        <v>
45.6</v>
      </c>
      <c r="DG7" s="64">
        <f t="shared" si="16"/>
        <v>
85.4</v>
      </c>
      <c r="DH7" s="64">
        <f t="shared" si="16"/>
        <v>
69.900000000000006</v>
      </c>
      <c r="DI7" s="64">
        <f t="shared" si="16"/>
        <v>
59.6</v>
      </c>
      <c r="DJ7" s="61"/>
      <c r="DK7" s="64">
        <f>
DK8</f>
        <v>
233.8</v>
      </c>
      <c r="DL7" s="64">
        <f t="shared" ref="DL7:DT7" si="17">
DL8</f>
        <v>
203.8</v>
      </c>
      <c r="DM7" s="64">
        <f t="shared" si="17"/>
        <v>
244.8</v>
      </c>
      <c r="DN7" s="64">
        <f t="shared" si="17"/>
        <v>
260.3</v>
      </c>
      <c r="DO7" s="64">
        <f t="shared" si="17"/>
        <v>
270.7</v>
      </c>
      <c r="DP7" s="64">
        <f t="shared" si="17"/>
        <v>
147.5</v>
      </c>
      <c r="DQ7" s="64">
        <f t="shared" si="17"/>
        <v>
149.5</v>
      </c>
      <c r="DR7" s="64">
        <f t="shared" si="17"/>
        <v>
154.1</v>
      </c>
      <c r="DS7" s="64">
        <f t="shared" si="17"/>
        <v>
151.6</v>
      </c>
      <c r="DT7" s="64">
        <f t="shared" si="17"/>
        <v>
151.19999999999999</v>
      </c>
      <c r="DU7" s="61"/>
    </row>
    <row r="8" spans="1:125" s="66" customFormat="1" x14ac:dyDescent="0.15">
      <c r="A8" s="49"/>
      <c r="B8" s="67">
        <v>
2017</v>
      </c>
      <c r="C8" s="67">
        <v>
131148</v>
      </c>
      <c r="D8" s="67">
        <v>
47</v>
      </c>
      <c r="E8" s="67">
        <v>
14</v>
      </c>
      <c r="F8" s="67">
        <v>
0</v>
      </c>
      <c r="G8" s="67">
        <v>
1</v>
      </c>
      <c r="H8" s="67" t="s">
        <v>
126</v>
      </c>
      <c r="I8" s="67" t="s">
        <v>
127</v>
      </c>
      <c r="J8" s="67" t="s">
        <v>
128</v>
      </c>
      <c r="K8" s="67" t="s">
        <v>
129</v>
      </c>
      <c r="L8" s="67" t="s">
        <v>
130</v>
      </c>
      <c r="M8" s="67" t="s">
        <v>
131</v>
      </c>
      <c r="N8" s="67" t="s">
        <v>
132</v>
      </c>
      <c r="O8" s="68" t="s">
        <v>
133</v>
      </c>
      <c r="P8" s="69" t="s">
        <v>
134</v>
      </c>
      <c r="Q8" s="69" t="s">
        <v>
135</v>
      </c>
      <c r="R8" s="70">
        <v>
6</v>
      </c>
      <c r="S8" s="69" t="s">
        <v>
136</v>
      </c>
      <c r="T8" s="69" t="s">
        <v>
137</v>
      </c>
      <c r="U8" s="70">
        <v>
2226</v>
      </c>
      <c r="V8" s="70">
        <v>
58</v>
      </c>
      <c r="W8" s="70">
        <v>
400</v>
      </c>
      <c r="X8" s="69" t="s">
        <v>
138</v>
      </c>
      <c r="Y8" s="71">
        <v>
359.6</v>
      </c>
      <c r="Z8" s="71">
        <v>
329.3</v>
      </c>
      <c r="AA8" s="71">
        <v>
294.2</v>
      </c>
      <c r="AB8" s="71">
        <v>
309.3</v>
      </c>
      <c r="AC8" s="71">
        <v>
327.60000000000002</v>
      </c>
      <c r="AD8" s="71">
        <v>
335.9</v>
      </c>
      <c r="AE8" s="71">
        <v>
277.8</v>
      </c>
      <c r="AF8" s="71">
        <v>
443.6</v>
      </c>
      <c r="AG8" s="71">
        <v>
355.6</v>
      </c>
      <c r="AH8" s="71">
        <v>
358.6</v>
      </c>
      <c r="AI8" s="68">
        <v>
319.10000000000002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2.8</v>
      </c>
      <c r="AP8" s="71">
        <v>
2.1</v>
      </c>
      <c r="AQ8" s="71">
        <v>
2.2999999999999998</v>
      </c>
      <c r="AR8" s="71">
        <v>
2.7</v>
      </c>
      <c r="AS8" s="71">
        <v>
2.2999999999999998</v>
      </c>
      <c r="AT8" s="68">
        <v>
5.6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49</v>
      </c>
      <c r="BA8" s="72">
        <v>
48</v>
      </c>
      <c r="BB8" s="72">
        <v>
48</v>
      </c>
      <c r="BC8" s="72">
        <v>
54</v>
      </c>
      <c r="BD8" s="72">
        <v>
33</v>
      </c>
      <c r="BE8" s="72">
        <v>
37</v>
      </c>
      <c r="BF8" s="71">
        <v>
72.2</v>
      </c>
      <c r="BG8" s="71">
        <v>
69.599999999999994</v>
      </c>
      <c r="BH8" s="71">
        <v>
66</v>
      </c>
      <c r="BI8" s="71">
        <v>
67.7</v>
      </c>
      <c r="BJ8" s="71">
        <v>
69.5</v>
      </c>
      <c r="BK8" s="71">
        <v>
32.1</v>
      </c>
      <c r="BL8" s="71">
        <v>
32.299999999999997</v>
      </c>
      <c r="BM8" s="71">
        <v>
33.4</v>
      </c>
      <c r="BN8" s="71">
        <v>
32.299999999999997</v>
      </c>
      <c r="BO8" s="71">
        <v>
22.3</v>
      </c>
      <c r="BP8" s="68">
        <v>
26.4</v>
      </c>
      <c r="BQ8" s="72">
        <v>
35369</v>
      </c>
      <c r="BR8" s="72">
        <v>
29015</v>
      </c>
      <c r="BS8" s="72">
        <v>
22978</v>
      </c>
      <c r="BT8" s="73">
        <v>
24839</v>
      </c>
      <c r="BU8" s="73">
        <v>
25865</v>
      </c>
      <c r="BV8" s="72">
        <v>
7652</v>
      </c>
      <c r="BW8" s="72">
        <v>
7497</v>
      </c>
      <c r="BX8" s="72">
        <v>
9663</v>
      </c>
      <c r="BY8" s="72">
        <v>
9019</v>
      </c>
      <c r="BZ8" s="72">
        <v>
8406</v>
      </c>
      <c r="CA8" s="70">
        <v>
15069</v>
      </c>
      <c r="CB8" s="71" t="s">
        <v>
130</v>
      </c>
      <c r="CC8" s="71" t="s">
        <v>
130</v>
      </c>
      <c r="CD8" s="71" t="s">
        <v>
130</v>
      </c>
      <c r="CE8" s="71" t="s">
        <v>
130</v>
      </c>
      <c r="CF8" s="71" t="s">
        <v>
130</v>
      </c>
      <c r="CG8" s="71" t="s">
        <v>
130</v>
      </c>
      <c r="CH8" s="71" t="s">
        <v>
130</v>
      </c>
      <c r="CI8" s="71" t="s">
        <v>
130</v>
      </c>
      <c r="CJ8" s="71" t="s">
        <v>
130</v>
      </c>
      <c r="CK8" s="71" t="s">
        <v>
130</v>
      </c>
      <c r="CL8" s="68" t="s">
        <v>
130</v>
      </c>
      <c r="CM8" s="70">
        <v>
2197741</v>
      </c>
      <c r="CN8" s="70">
        <v>
0</v>
      </c>
      <c r="CO8" s="71" t="s">
        <v>
130</v>
      </c>
      <c r="CP8" s="71" t="s">
        <v>
130</v>
      </c>
      <c r="CQ8" s="71" t="s">
        <v>
130</v>
      </c>
      <c r="CR8" s="71" t="s">
        <v>
130</v>
      </c>
      <c r="CS8" s="71" t="s">
        <v>
130</v>
      </c>
      <c r="CT8" s="71" t="s">
        <v>
130</v>
      </c>
      <c r="CU8" s="71" t="s">
        <v>
130</v>
      </c>
      <c r="CV8" s="71" t="s">
        <v>
130</v>
      </c>
      <c r="CW8" s="71" t="s">
        <v>
130</v>
      </c>
      <c r="CX8" s="71" t="s">
        <v>
130</v>
      </c>
      <c r="CY8" s="68" t="s">
        <v>
130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56.7</v>
      </c>
      <c r="DF8" s="71">
        <v>
45.6</v>
      </c>
      <c r="DG8" s="71">
        <v>
85.4</v>
      </c>
      <c r="DH8" s="71">
        <v>
69.900000000000006</v>
      </c>
      <c r="DI8" s="71">
        <v>
59.6</v>
      </c>
      <c r="DJ8" s="68">
        <v>
120.3</v>
      </c>
      <c r="DK8" s="71">
        <v>
233.8</v>
      </c>
      <c r="DL8" s="71">
        <v>
203.8</v>
      </c>
      <c r="DM8" s="71">
        <v>
244.8</v>
      </c>
      <c r="DN8" s="71">
        <v>
260.3</v>
      </c>
      <c r="DO8" s="71">
        <v>
270.7</v>
      </c>
      <c r="DP8" s="71">
        <v>
147.5</v>
      </c>
      <c r="DQ8" s="71">
        <v>
149.5</v>
      </c>
      <c r="DR8" s="71">
        <v>
154.1</v>
      </c>
      <c r="DS8" s="71">
        <v>
151.6</v>
      </c>
      <c r="DT8" s="71">
        <v>
151.19999999999999</v>
      </c>
      <c r="DU8" s="68">
        <v>
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139</v>
      </c>
      <c r="C10" s="78" t="s">
        <v>
140</v>
      </c>
      <c r="D10" s="78" t="s">
        <v>
141</v>
      </c>
      <c r="E10" s="78" t="s">
        <v>
142</v>
      </c>
      <c r="F10" s="78" t="s">
        <v>
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61</v>
      </c>
      <c r="B11" s="79">
        <f>
DATEVALUE($B$6-4&amp;"年1月1日")</f>
        <v>
41275</v>
      </c>
      <c r="C11" s="79">
        <f>
DATEVALUE($B$6-3&amp;"年1月1日")</f>
        <v>
41640</v>
      </c>
      <c r="D11" s="79">
        <f>
DATEVALUE($B$6-2&amp;"年1月1日")</f>
        <v>
42005</v>
      </c>
      <c r="E11" s="79">
        <f>
DATEVALUE($B$6-1&amp;"年1月1日")</f>
        <v>
42370</v>
      </c>
      <c r="F11" s="79">
        <f>
DATEVALUE($B$6&amp;"年1月1日")</f>
        <v>
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2019-01-23T07:08:24Z</cp:lastPrinted>
  <dcterms:created xsi:type="dcterms:W3CDTF">2018-12-07T10:28:48Z</dcterms:created>
  <dcterms:modified xsi:type="dcterms:W3CDTF">2019-02-25T07:29:35Z</dcterms:modified>
  <cp:category/>
</cp:coreProperties>
</file>