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l="1"/>
  <c r="AF88"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<sst xmlns="http://schemas.openxmlformats.org/spreadsheetml/2006/main" count="1168" uniqueCount="592">
  <si>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</si>
  <si>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</si>
  <si>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</si>
  <si>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</si>
  <si>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</si>
  <si>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</si>
  <si>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</si>
  <si>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</si>
  <si>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</si>
  <si>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</si>
  <si>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</si>
  <si>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</si>
  <si>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</si>
  <si>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</si>
  <si>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</si>
  <si>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</si>
  <si>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</si>
  <si>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</si>
  <si>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</si>
  <si>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</si>
  <si>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</si>
  <si>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</si>
  <si>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</si>
  <si>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</si>
  <si>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</si>
  <si>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</si>
  <si>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</si>
  <si>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</si>
  <si>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</si>
  <si>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</si>
  <si>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</si>
  <si>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</si>
  <si>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</si>
  <si>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</si>
  <si>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</si>
  <si>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</si>
  <si>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</si>
  <si>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</si>
  <si>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</si>
  <si>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</si>
  <si>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</si>
  <si>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</si>
  <si>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</si>
  <si>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</si>
  <si>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</si>
  <si>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</si>
  <si>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</si>
  <si>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</si>
  <si>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</si>
  <si>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</si>
  <si>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</si>
  <si>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</si>
  <si>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</si>
  <si>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</si>
  <si>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</si>
  <si>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</si>
  <si>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</si>
  <si>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</si>
  <si>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</si>
  <si>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</si>
  <si>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</si>
  <si>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</si>
  <si>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</si>
  <si>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</si>
  <si>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</si>
  <si>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</si>
  <si>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</si>
  <si>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</si>
  <si>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</si>
  <si>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</si>
  <si>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</si>
  <si>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</si>
  <si>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</si>
  <si>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</si>
  <si>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</si>
  <si>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</si>
  <si>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</si>
  <si>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</si>
  <si>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</si>
  <si>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</si>
  <si>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</si>
  <si>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</si>
  <si>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</si>
  <si>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</si>
  <si>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</si>
  <si>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</si>
  <si>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</si>
  <si>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</si>
  <si>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</si>
  <si>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</si>
  <si>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</si>
  <si>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</si>
  <si>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</si>
  <si>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</si>
  <si>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</si>
  <si>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</si>
  <si>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</si>
  <si>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</si>
  <si>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</si>
  <si>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</si>
  <si>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</si>
  <si>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</si>
  <si>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</si>
  <si>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</si>
  <si>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</si>
  <si>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</si>
  <si>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</si>
  <si>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</si>
  <si>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</si>
  <si>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</si>
  <si>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</si>
  <si>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</si>
  <si>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</si>
  <si>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</si>
  <si>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</si>
  <si>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</si>
  <si>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</si>
  <si>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</si>
  <si>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</si>
  <si>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</si>
  <si>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</si>
  <si>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</si>
  <si>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</si>
  <si>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</si>
  <si>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</si>
  <si>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</si>
  <si>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</si>
  <si>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</si>
  <si>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</si>
  <si>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</si>
  <si>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</si>
  <si>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</si>
  <si>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</si>
  <si>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</si>
  <si>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</si>
  <si>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</si>
  <si>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</si>
  <si>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</si>
  <si>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</si>
  <si>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</si>
  <si>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</si>
  <si>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</si>
  <si>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</si>
  <si>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</si>
  <si>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</si>
  <si>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</si>
  <si>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</si>
  <si>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</si>
  <si>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</si>
  <si>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</si>
  <si>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</si>
  <si>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</si>
  <si>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</si>
  <si>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</si>
  <si>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</si>
  <si>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</si>
  <si>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</si>
  <si>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</si>
  <si>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</si>
  <si>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</si>
  <si>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</si>
  <si>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</si>
  <si>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</si>
  <si>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</si>
  <si>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</si>
  <si>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</si>
  <si>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</si>
  <si>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</si>
  <si>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</si>
  <si>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</si>
  <si>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</si>
  <si>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</si>
  <si>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</si>
  <si>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</si>
  <si>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</si>
  <si>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</si>
  <si>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</si>
  <si>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</si>
  <si>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</si>
  <si>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</si>
  <si>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</si>
  <si>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</si>
  <si>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</si>
  <si>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</si>
  <si>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</si>
  <si>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</si>
  <si>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</si>
  <si>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</si>
  <si>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</si>
  <si>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</si>
  <si>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</si>
  <si>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</si>
  <si>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</si>
  <si>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</si>
  <si>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</si>
  <si>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</si>
  <si>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</si>
  <si>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</si>
  <si>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</si>
  <si>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</si>
  <si>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</si>
  <si>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</si>
  <si>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</si>
  <si>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</si>
  <si>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</si>
  <si>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</si>
  <si>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東京都港区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</si>
  <si>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</si>
  <si>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</si>
  <si>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</si>
  <si>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</si>
  <si>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</si>
  <si>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</si>
  <si>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</si>
  <si>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</si>
  <si>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</si>
  <si>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</si>
  <si>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</si>
  <si>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</si>
  <si>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</si>
  <si>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</si>
  <si>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</si>
  <si>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</si>
  <si>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</si>
  <si>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</si>
  <si>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</si>
  <si>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</si>
  <si>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</si>
  <si>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</si>
  <si>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</si>
  <si>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</si>
  <si>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</si>
  <si>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</si>
  <si>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</si>
  <si>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</si>
  <si>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</si>
  <si>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</si>
  <si>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</si>
  <si>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</si>
  <si>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</si>
  <si>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</si>
  <si>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</si>
  <si>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</si>
  <si>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t>
    <phoneticPr fontId="5"/>
  </si>
  <si>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</si>
  <si>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</si>
  <si>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</si>
  <si>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</si>
  <si>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</si>
  <si>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</si>
  <si>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</si>
  <si>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</si>
  <si>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</si>
  <si>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</si>
  <si>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</si>
  <si>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</si>
  <si>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</si>
  <si>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</si>
  <si>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</si>
  <si>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</si>
  <si>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</si>
  <si>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</si>
  <si>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</si>
  <si>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</si>
  <si>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</si>
  <si>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</si>
  <si>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</si>
  <si>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</si>
  <si>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</si>
  <si>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</si>
  <si>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</si>
  <si>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</si>
  <si>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</si>
  <si>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</si>
  <si>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</si>
  <si>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</si>
  <si>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</si>
  <si>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</si>
  <si>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</si>
  <si>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</si>
  <si>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</si>
  <si>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</si>
  <si>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</si>
  <si>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</si>
  <si>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</si>
  <si>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</si>
  <si>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</si>
  <si>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</si>
  <si>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</si>
  <si>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</si>
  <si>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</si>
  <si>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</si>
  <si>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</si>
  <si>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</si>
  <si>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</si>
  <si>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</si>
  <si>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</si>
  <si>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</si>
  <si>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</si>
  <si>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</si>
  <si>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</si>
  <si>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</si>
  <si>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</si>
  <si>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</si>
  <si>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</si>
  <si>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</si>
  <si>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</si>
  <si>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</si>
  <si>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</si>
  <si>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</si>
  <si>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</si>
  <si>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</si>
  <si>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</si>
  <si>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</si>
  <si>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</si>
  <si>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</si>
  <si>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</si>
  <si>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</si>
  <si>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</si>
  <si>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</si>
  <si>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</si>
  <si>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</si>
  <si>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</si>
  <si>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</si>
  <si>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</si>
  <si>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</si>
  <si>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</si>
  <si>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</si>
  <si>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</si>
  <si>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</si>
  <si>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</si>
  <si>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</si>
  <si>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</si>
  <si>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</si>
  <si>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</si>
  <si>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</si>
  <si>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</si>
  <si>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</si>
  <si>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</si>
  <si>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</si>
  <si>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</si>
  <si>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</si>
  <si>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</si>
  <si>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</si>
  <si>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</si>
  <si>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</si>
  <si>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</si>
  <si>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</si>
  <si>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</si>
  <si>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</si>
  <si>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</si>
  <si>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</si>
  <si>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</si>
  <si>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</si>
  <si>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</si>
  <si>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</si>
  <si>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</si>
  <si>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</si>
  <si>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</si>
  <si>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東京都港区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</si>
  <si>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</si>
  <si>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</si>
  <si>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</si>
  <si>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</si>
  <si>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</si>
  <si>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</si>
  <si>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</si>
  <si>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</si>
  <si>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</si>
  <si>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</si>
  <si>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</si>
  <si>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</si>
  <si>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</si>
  <si>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</si>
  <si>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</si>
  <si>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</si>
  <si>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</si>
  <si>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</si>
  <si>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</si>
  <si>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</si>
  <si>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</si>
  <si>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</si>
  <si>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</si>
  <si>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</si>
  <si>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</si>
  <si>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</si>
  <si>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</si>
  <si>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</si>
  <si>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</si>
  <si>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</si>
  <si>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</si>
  <si>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</si>
  <si>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</si>
  <si>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</si>
  <si>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</si>
  <si>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</si>
  <si>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</si>
  <si>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</si>
  <si>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</si>
  <si>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</si>
  <si>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</si>
  <si>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</si>
  <si>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</si>
  <si>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</si>
  <si>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</si>
  <si>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</si>
  <si>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</si>
  <si>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</si>
  <si>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</si>
  <si>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</si>
  <si>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</si>
  <si>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</si>
  <si>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</si>
  <si>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</si>
  <si>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</si>
  <si>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</si>
  <si>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</si>
  <si>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</si>
  <si>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</si>
  <si>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</si>
  <si>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</si>
  <si>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</si>
  <si>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</si>
  <si>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</si>
  <si>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</si>
  <si>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</si>
  <si>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</si>
  <si>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</si>
  <si>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</si>
  <si>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</si>
  <si>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</si>
  <si>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</si>
  <si>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</si>
  <si>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</si>
  <si>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</si>
  <si>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</si>
  <si>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</si>
  <si>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</si>
  <si>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</si>
  <si>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</si>
  <si>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</si>
  <si>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</si>
  <si>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</si>
  <si>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</si>
  <si>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</si>
  <si>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</si>
  <si>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</si>
  <si>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</si>
  <si>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</si>
  <si>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</si>
  <si>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</si>
  <si>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</si>
  <si>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</si>
  <si>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</si>
  <si>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</si>
  <si>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</si>
  <si>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</si>
  <si>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</si>
  <si>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後期高齢者医療会計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</si>
  <si>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</si>
  <si>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</si>
  <si>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</si>
  <si>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</si>
  <si>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</si>
  <si>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</si>
  <si>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</si>
  <si>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</si>
  <si>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</si>
  <si>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</si>
  <si>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</si>
  <si>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</si>
  <si>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</si>
  <si>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</si>
  <si>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</si>
  <si>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</si>
  <si>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</si>
  <si>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</si>
  <si>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</si>
  <si>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</si>
  <si>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</si>
  <si>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</si>
  <si>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</si>
  <si>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</si>
  <si>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</si>
  <si>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</si>
  <si>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</si>
  <si>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</si>
  <si>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</si>
  <si>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</si>
  <si>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</si>
  <si>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</si>
  <si>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</si>
  <si>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</si>
  <si>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</si>
  <si>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</si>
  <si>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</si>
  <si>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</si>
  <si>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</si>
  <si>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</si>
  <si>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</si>
  <si>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</si>
  <si>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</si>
  <si>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</si>
  <si>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</si>
  <si>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</si>
  <si>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</si>
  <si>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</si>
  <si>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</si>
  <si>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</si>
  <si>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</si>
  <si>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</si>
  <si>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</si>
  <si>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</si>
  <si>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</si>
  <si>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</si>
  <si>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</si>
  <si>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</si>
  <si>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</si>
  <si>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</si>
  <si>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</si>
  <si>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</si>
  <si>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</si>
  <si>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</si>
  <si>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</si>
  <si>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</si>
  <si>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</si>
  <si>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</si>
  <si>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</si>
  <si>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</si>
  <si>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</si>
  <si>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</si>
  <si>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</si>
  <si>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</si>
  <si>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</si>
  <si>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</si>
  <si>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</si>
  <si>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</si>
  <si>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</si>
  <si>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</si>
  <si>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</si>
  <si>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</si>
  <si>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</si>
  <si>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</si>
  <si>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</si>
  <si>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</si>
  <si>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</si>
  <si>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</si>
  <si>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</si>
  <si>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</si>
  <si>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1.00</t>
  </si>
  <si>
    <t>▲ 2.69</t>
  </si>
  <si>
    <t>▲ 2.52</t>
  </si>
  <si>
    <t>▲ 30.93</t>
  </si>
  <si>
    <t>一般会計</t>
  </si>
  <si>
    <t>国民健康保険事業会計</t>
  </si>
  <si>
    <t>介護保険会計</t>
  </si>
  <si>
    <t>後期高齢者医療会計</t>
  </si>
  <si>
    <t>その他会計（赤字）</t>
  </si>
  <si>
    <t>その他会計（黒字）</t>
  </si>
  <si>
    <t>-</t>
    <phoneticPr fontId="2"/>
  </si>
  <si>
    <t>-</t>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</si>
  <si>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</si>
  <si>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</si>
  <si>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</si>
  <si>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</si>
  <si>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</si>
  <si>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</si>
  <si>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</si>
  <si>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</si>
  <si>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2"/>
  </si>
  <si>
    <t>港区スポーツふれあい文化健康財団</t>
    <rPh sb="0" eb="1">
      <t>ミナト</t>
    </rPh>
    <rPh sb="1" eb="2">
      <t>ク</t>
    </rPh>
    <rPh sb="10" eb="12">
      <t>ブンカ</t>
    </rPh>
    <rPh sb="12" eb="14">
      <t>ケンコウ</t>
    </rPh>
    <rPh sb="14" eb="16">
      <t>ザイダン</t>
    </rPh>
    <phoneticPr fontId="2"/>
  </si>
  <si>
    <t>-</t>
    <phoneticPr fontId="2"/>
  </si>
  <si>
    <t>-</t>
    <phoneticPr fontId="2"/>
  </si>
  <si>
    <t>震災復興基金</t>
    <rPh sb="0" eb="2">
      <t>シンサイ</t>
    </rPh>
    <rPh sb="2" eb="4">
      <t>フッコウ</t>
    </rPh>
    <rPh sb="4" eb="6">
      <t>キキン</t>
    </rPh>
    <phoneticPr fontId="11"/>
  </si>
  <si>
    <t>教育施設整備基金</t>
    <rPh sb="0" eb="2">
      <t>キョウイク</t>
    </rPh>
    <rPh sb="2" eb="4">
      <t>シセツ</t>
    </rPh>
    <rPh sb="4" eb="6">
      <t>セイビ</t>
    </rPh>
    <rPh sb="6" eb="8">
      <t>キキン</t>
    </rPh>
    <phoneticPr fontId="11"/>
  </si>
  <si>
    <t>公共施設等整備基金</t>
    <rPh sb="0" eb="2">
      <t>コウキョウ</t>
    </rPh>
    <rPh sb="2" eb="4">
      <t>シセツ</t>
    </rPh>
    <rPh sb="4" eb="5">
      <t>トウ</t>
    </rPh>
    <rPh sb="5" eb="7">
      <t>セイビ</t>
    </rPh>
    <rPh sb="7" eb="9">
      <t>キキン</t>
    </rPh>
    <phoneticPr fontId="11"/>
  </si>
  <si>
    <t>定住促進基金</t>
    <rPh sb="0" eb="2">
      <t>テイジュウ</t>
    </rPh>
    <rPh sb="2" eb="4">
      <t>ソクシン</t>
    </rPh>
    <rPh sb="4" eb="6">
      <t>キキン</t>
    </rPh>
    <phoneticPr fontId="11"/>
  </si>
  <si>
    <t>子育て王国基金</t>
    <rPh sb="0" eb="2">
      <t>コソダ</t>
    </rPh>
    <rPh sb="3" eb="5">
      <t>オウコク</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</si>
  <si>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</si>
  <si>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</si>
  <si>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</si>
  <si>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では、将来世代への負担を少しでも軽減できるよう、施設整備等に係る財源確保においては、原則として「区債に頼らない」財政運営を行うこととしています。将来負担比率が「－」で、かつ有形固定資産減価償却率が類似団体と比較して低いことから、人口増加に伴う施設需要や老朽化対策などに対応しながら、その負担を将来世代へ残すことのない、健全な財政運営が行われてい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</si>
  <si>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</si>
  <si>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</si>
  <si>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</si>
  <si>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</si>
  <si>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</si>
  <si>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</si>
  <si>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区では、将来世代への負担を少しでも軽減できるよう、施設整備等に係る財源確保においては、原則として「区債に頼らない」財政運営を行うこととしています。
平成15年度以降、施設整備に係る区債を新規発行しておらず、また、区債は計画的に償還することで残高は着実に減少し、将来負担比率、実質公債費比率ともに、負の値（将来負担比率は算定上「－」と表記）が続いており、区財政が健全である状況を示してい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</si>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</sst>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7018-461F-8C2A-D0E8C843A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88852</c:v>
                </c:pt>
                <c:pt idx="1">
                  <c:v>188557</c:v>
                </c:pt>
                <c:pt idx="2">
                  <c:v>106827</c:v>
                </c:pt>
                <c:pt idx="3">
                  <c:v>61031</c:v>
                </c:pt>
                <c:pt idx="4">
                  <c:v>127276</c:v>
                </c:pt>
              </c:numCache>
            </c:numRef>
          </c:val>
          <c:smooth val="0"/>
          <c:extLst xmlns:c16r2="http://schemas.microsoft.com/office/drawing/2015/06/chart">
            <c:ext xmlns:c16="http://schemas.microsoft.com/office/drawing/2014/chart" uri="{C3380CC4-5D6E-409C-BE32-E72D297353CC}">
              <c16:uniqueId val="{00000001-7018-461F-8C2A-D0E8C843AA33}"/>
            </c:ext>
          </c:extLst>
        </c:ser>
        <c:dLbls>
          <c:showLegendKey val="0"/>
          <c:showVal val="0"/>
          <c:showCatName val="0"/>
          <c:showSerName val="0"/>
          <c:showPercent val="0"/>
          <c:showBubbleSize val="0"/>
        </c:dLbls>
        <c:marker val="1"/>
        <c:smooth val="0"/>
        <c:axId val="109560192"/>
        <c:axId val="109562112"/>
      </c:lineChart>
      <c:catAx>
        <c:axId val="10956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2112"/>
        <c:crosses val="autoZero"/>
        <c:auto val="1"/>
        <c:lblAlgn val="ctr"/>
        <c:lblOffset val="100"/>
        <c:tickLblSkip val="1"/>
        <c:tickMarkSkip val="1"/>
        <c:noMultiLvlLbl val="0"/>
      </c:catAx>
      <c:valAx>
        <c:axId val="109562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10.47</c:v>
                </c:pt>
                <c:pt idx="1">
                  <c:v>14.76</c:v>
                </c:pt>
                <c:pt idx="2">
                  <c:v>11.01</c:v>
                </c:pt>
                <c:pt idx="3">
                  <c:v>7.77</c:v>
                </c:pt>
                <c:pt idx="4">
                  <c:v>10.91</c:v>
                </c:pt>
              </c:numCache>
            </c:numRef>
          </c:val>
          <c:extLst xmlns:c16r2="http://schemas.microsoft.com/office/drawing/2015/06/chart">
            <c:ext xmlns:c16="http://schemas.microsoft.com/office/drawing/2014/chart" uri="{C3380CC4-5D6E-409C-BE32-E72D297353CC}">
              <c16:uniqueId val="{00000000-FEDA-45B4-AF10-415F3EE879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86.55</c:v>
                </c:pt>
                <c:pt idx="1">
                  <c:v>82.52</c:v>
                </c:pt>
                <c:pt idx="2">
                  <c:v>80.680000000000007</c:v>
                </c:pt>
                <c:pt idx="3">
                  <c:v>81.14</c:v>
                </c:pt>
                <c:pt idx="4">
                  <c:v>48.88</c:v>
                </c:pt>
              </c:numCache>
            </c:numRef>
          </c:val>
          <c:extLst xmlns:c16r2="http://schemas.microsoft.com/office/drawing/2015/06/chart">
            <c:ext xmlns:c16="http://schemas.microsoft.com/office/drawing/2014/chart" uri="{C3380CC4-5D6E-409C-BE32-E72D297353CC}">
              <c16:uniqueId val="{00000001-FEDA-45B4-AF10-415F3EE8794B}"/>
            </c:ext>
          </c:extLst>
        </c:ser>
        <c:dLbls>
          <c:showLegendKey val="0"/>
          <c:showVal val="0"/>
          <c:showCatName val="0"/>
          <c:showSerName val="0"/>
          <c:showPercent val="0"/>
          <c:showBubbleSize val="0"/>
        </c:dLbls>
        <c:gapWidth val="250"/>
        <c:overlap val="100"/>
        <c:axId val="77843072"/>
        <c:axId val="7784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-1</c:v>
                </c:pt>
                <c:pt idx="2">
                  <c:v>-2.69</c:v>
                </c:pt>
                <c:pt idx="3">
                  <c:v>-2.52</c:v>
                </c:pt>
                <c:pt idx="4">
                  <c:v>-30.93</c:v>
                </c:pt>
              </c:numCache>
            </c:numRef>
          </c:val>
          <c:smooth val="0"/>
          <c:extLst xmlns:c16r2="http://schemas.microsoft.com/office/drawing/2015/06/chart">
            <c:ext xmlns:c16="http://schemas.microsoft.com/office/drawing/2014/chart" uri="{C3380CC4-5D6E-409C-BE32-E72D297353CC}">
              <c16:uniqueId val="{00000002-FEDA-45B4-AF10-415F3EE8794B}"/>
            </c:ext>
          </c:extLst>
        </c:ser>
        <c:dLbls>
          <c:showLegendKey val="0"/>
          <c:showVal val="0"/>
          <c:showCatName val="0"/>
          <c:showSerName val="0"/>
          <c:showPercent val="0"/>
          <c:showBubbleSize val="0"/>
        </c:dLbls>
        <c:marker val="1"/>
        <c:smooth val="0"/>
        <c:axId val="77843072"/>
        <c:axId val="77845248"/>
      </c:lineChart>
      <c:catAx>
        <c:axId val="778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845248"/>
        <c:crosses val="autoZero"/>
        <c:auto val="1"/>
        <c:lblAlgn val="ctr"/>
        <c:lblOffset val="100"/>
        <c:tickLblSkip val="1"/>
        <c:tickMarkSkip val="1"/>
        <c:noMultiLvlLbl val="0"/>
      </c:catAx>
      <c:valAx>
        <c:axId val="7784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807-45E5-A224-BE0B18E46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07-45E5-A224-BE0B18E466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807-45E5-A224-BE0B18E466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807-45E5-A224-BE0B18E466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807-45E5-A224-BE0B18E466C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D807-45E5-A224-BE0B18E466C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0.13</c:v>
                </c:pt>
                <c:pt idx="4">
                  <c:v>#N/A</c:v>
                </c:pt>
                <c:pt idx="5">
                  <c:v>0.16</c:v>
                </c:pt>
                <c:pt idx="6">
                  <c:v>#N/A</c:v>
                </c:pt>
                <c:pt idx="7">
                  <c:v>0.18</c:v>
                </c:pt>
                <c:pt idx="8">
                  <c:v>#N/A</c:v>
                </c:pt>
                <c:pt idx="9">
                  <c:v>0.06</c:v>
                </c:pt>
              </c:numCache>
            </c:numRef>
          </c:val>
          <c:extLst xmlns:c16r2="http://schemas.microsoft.com/office/drawing/2015/06/chart">
            <c:ext xmlns:c16="http://schemas.microsoft.com/office/drawing/2014/chart" uri="{C3380CC4-5D6E-409C-BE32-E72D297353CC}">
              <c16:uniqueId val="{00000006-D807-45E5-A224-BE0B18E466C6}"/>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0.12</c:v>
                </c:pt>
                <c:pt idx="4">
                  <c:v>#N/A</c:v>
                </c:pt>
                <c:pt idx="5">
                  <c:v>0.39</c:v>
                </c:pt>
                <c:pt idx="6">
                  <c:v>#N/A</c:v>
                </c:pt>
                <c:pt idx="7">
                  <c:v>0.5</c:v>
                </c:pt>
                <c:pt idx="8">
                  <c:v>#N/A</c:v>
                </c:pt>
                <c:pt idx="9">
                  <c:v>0.56000000000000005</c:v>
                </c:pt>
              </c:numCache>
            </c:numRef>
          </c:val>
          <c:extLst xmlns:c16r2="http://schemas.microsoft.com/office/drawing/2015/06/chart">
            <c:ext xmlns:c16="http://schemas.microsoft.com/office/drawing/2014/chart" uri="{C3380CC4-5D6E-409C-BE32-E72D297353CC}">
              <c16:uniqueId val="{00000007-D807-45E5-A224-BE0B18E466C6}"/>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1.1299999999999999</c:v>
                </c:pt>
                <c:pt idx="2">
                  <c:v>#N/A</c:v>
                </c:pt>
                <c:pt idx="3">
                  <c:v>0.71</c:v>
                </c:pt>
                <c:pt idx="4">
                  <c:v>#N/A</c:v>
                </c:pt>
                <c:pt idx="5">
                  <c:v>0.78</c:v>
                </c:pt>
                <c:pt idx="6">
                  <c:v>#N/A</c:v>
                </c:pt>
                <c:pt idx="7">
                  <c:v>1.33</c:v>
                </c:pt>
                <c:pt idx="8">
                  <c:v>#N/A</c:v>
                </c:pt>
                <c:pt idx="9">
                  <c:v>1.73</c:v>
                </c:pt>
              </c:numCache>
            </c:numRef>
          </c:val>
          <c:extLst xmlns:c16r2="http://schemas.microsoft.com/office/drawing/2015/06/chart">
            <c:ext xmlns:c16="http://schemas.microsoft.com/office/drawing/2014/chart" uri="{C3380CC4-5D6E-409C-BE32-E72D297353CC}">
              <c16:uniqueId val="{00000008-D807-45E5-A224-BE0B18E466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10.46</c:v>
                </c:pt>
                <c:pt idx="2">
                  <c:v>#N/A</c:v>
                </c:pt>
                <c:pt idx="3">
                  <c:v>14.69</c:v>
                </c:pt>
                <c:pt idx="4">
                  <c:v>#N/A</c:v>
                </c:pt>
                <c:pt idx="5">
                  <c:v>11</c:v>
                </c:pt>
                <c:pt idx="6">
                  <c:v>#N/A</c:v>
                </c:pt>
                <c:pt idx="7">
                  <c:v>7.77</c:v>
                </c:pt>
                <c:pt idx="8">
                  <c:v>#N/A</c:v>
                </c:pt>
                <c:pt idx="9">
                  <c:v>10.91</c:v>
                </c:pt>
              </c:numCache>
            </c:numRef>
          </c:val>
          <c:extLst xmlns:c16r2="http://schemas.microsoft.com/office/drawing/2015/06/chart">
            <c:ext xmlns:c16="http://schemas.microsoft.com/office/drawing/2014/chart" uri="{C3380CC4-5D6E-409C-BE32-E72D297353CC}">
              <c16:uniqueId val="{00000009-D807-45E5-A224-BE0B18E466C6}"/>
            </c:ext>
          </c:extLst>
        </c:ser>
        <c:dLbls>
          <c:showLegendKey val="0"/>
          <c:showVal val="0"/>
          <c:showCatName val="0"/>
          <c:showSerName val="0"/>
          <c:showPercent val="0"/>
          <c:showBubbleSize val="0"/>
        </c:dLbls>
        <c:gapWidth val="150"/>
        <c:overlap val="100"/>
        <c:axId val="78238464"/>
        <c:axId val="78240000"/>
      </c:barChart>
      <c:catAx>
        <c:axId val="782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240000"/>
        <c:crosses val="autoZero"/>
        <c:auto val="1"/>
        <c:lblAlgn val="ctr"/>
        <c:lblOffset val="100"/>
        <c:tickLblSkip val="1"/>
        <c:tickMarkSkip val="1"/>
        <c:noMultiLvlLbl val="0"/>
      </c:catAx>
      <c:valAx>
        <c:axId val="782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3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3866</c:v>
                </c:pt>
                <c:pt idx="5">
                  <c:v>3966</c:v>
                </c:pt>
                <c:pt idx="8">
                  <c:v>4141</c:v>
                </c:pt>
                <c:pt idx="11">
                  <c:v>3707</c:v>
                </c:pt>
                <c:pt idx="14">
                  <c:v>3752</c:v>
                </c:pt>
              </c:numCache>
            </c:numRef>
          </c:val>
          <c:extLst xmlns:c16r2="http://schemas.microsoft.com/office/drawing/2015/06/chart">
            <c:ext xmlns:c16="http://schemas.microsoft.com/office/drawing/2014/chart" uri="{C3380CC4-5D6E-409C-BE32-E72D297353CC}">
              <c16:uniqueId val="{00000000-9864-43D9-8ED0-171F6C74D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64-43D9-8ED0-171F6C74D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1133</c:v>
                </c:pt>
                <c:pt idx="3">
                  <c:v>895</c:v>
                </c:pt>
                <c:pt idx="6">
                  <c:v>701</c:v>
                </c:pt>
                <c:pt idx="9">
                  <c:v>526</c:v>
                </c:pt>
                <c:pt idx="12">
                  <c:v>430</c:v>
                </c:pt>
              </c:numCache>
            </c:numRef>
          </c:val>
          <c:extLst xmlns:c16r2="http://schemas.microsoft.com/office/drawing/2015/06/chart">
            <c:ext xmlns:c16="http://schemas.microsoft.com/office/drawing/2014/chart" uri="{C3380CC4-5D6E-409C-BE32-E72D297353CC}">
              <c16:uniqueId val="{00000002-9864-43D9-8ED0-171F6C74D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262</c:v>
                </c:pt>
                <c:pt idx="3">
                  <c:v>218</c:v>
                </c:pt>
                <c:pt idx="6">
                  <c:v>200</c:v>
                </c:pt>
                <c:pt idx="9">
                  <c:v>133</c:v>
                </c:pt>
                <c:pt idx="12">
                  <c:v>109</c:v>
                </c:pt>
              </c:numCache>
            </c:numRef>
          </c:val>
          <c:extLst xmlns:c16r2="http://schemas.microsoft.com/office/drawing/2015/06/chart">
            <c:ext xmlns:c16="http://schemas.microsoft.com/office/drawing/2014/chart" uri="{C3380CC4-5D6E-409C-BE32-E72D297353CC}">
              <c16:uniqueId val="{00000003-9864-43D9-8ED0-171F6C74D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864-43D9-8ED0-171F6C74D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64-43D9-8ED0-171F6C74D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64-43D9-8ED0-171F6C74D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1470</c:v>
                </c:pt>
                <c:pt idx="3">
                  <c:v>1470</c:v>
                </c:pt>
                <c:pt idx="6">
                  <c:v>1383</c:v>
                </c:pt>
                <c:pt idx="9">
                  <c:v>992</c:v>
                </c:pt>
                <c:pt idx="12">
                  <c:v>770</c:v>
                </c:pt>
              </c:numCache>
            </c:numRef>
          </c:val>
          <c:extLst xmlns:c16r2="http://schemas.microsoft.com/office/drawing/2015/06/chart">
            <c:ext xmlns:c16="http://schemas.microsoft.com/office/drawing/2014/chart" uri="{C3380CC4-5D6E-409C-BE32-E72D297353CC}">
              <c16:uniqueId val="{00000007-9864-43D9-8ED0-171F6C74DF90}"/>
            </c:ext>
          </c:extLst>
        </c:ser>
        <c:dLbls>
          <c:showLegendKey val="0"/>
          <c:showVal val="0"/>
          <c:showCatName val="0"/>
          <c:showSerName val="0"/>
          <c:showPercent val="0"/>
          <c:showBubbleSize val="0"/>
        </c:dLbls>
        <c:gapWidth val="100"/>
        <c:overlap val="100"/>
        <c:axId val="78104832"/>
        <c:axId val="7811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-1001</c:v>
                </c:pt>
                <c:pt idx="2">
                  <c:v>#N/A</c:v>
                </c:pt>
                <c:pt idx="3">
                  <c:v>#N/A</c:v>
                </c:pt>
                <c:pt idx="4">
                  <c:v>-1383</c:v>
                </c:pt>
                <c:pt idx="5">
                  <c:v>#N/A</c:v>
                </c:pt>
                <c:pt idx="6">
                  <c:v>#N/A</c:v>
                </c:pt>
                <c:pt idx="7">
                  <c:v>-1857</c:v>
                </c:pt>
                <c:pt idx="8">
                  <c:v>#N/A</c:v>
                </c:pt>
                <c:pt idx="9">
                  <c:v>#N/A</c:v>
                </c:pt>
                <c:pt idx="10">
                  <c:v>-2056</c:v>
                </c:pt>
                <c:pt idx="11">
                  <c:v>#N/A</c:v>
                </c:pt>
                <c:pt idx="12">
                  <c:v>#N/A</c:v>
                </c:pt>
                <c:pt idx="13">
                  <c:v>-2443</c:v>
                </c:pt>
                <c:pt idx="14">
                  <c:v>#N/A</c:v>
                </c:pt>
              </c:numCache>
            </c:numRef>
          </c:val>
          <c:smooth val="0"/>
          <c:extLst xmlns:c16r2="http://schemas.microsoft.com/office/drawing/2015/06/chart">
            <c:ext xmlns:c16="http://schemas.microsoft.com/office/drawing/2014/chart" uri="{C3380CC4-5D6E-409C-BE32-E72D297353CC}">
              <c16:uniqueId val="{00000008-9864-43D9-8ED0-171F6C74DF90}"/>
            </c:ext>
          </c:extLst>
        </c:ser>
        <c:dLbls>
          <c:showLegendKey val="0"/>
          <c:showVal val="0"/>
          <c:showCatName val="0"/>
          <c:showSerName val="0"/>
          <c:showPercent val="0"/>
          <c:showBubbleSize val="0"/>
        </c:dLbls>
        <c:marker val="1"/>
        <c:smooth val="0"/>
        <c:axId val="78104832"/>
        <c:axId val="78115200"/>
      </c:lineChart>
      <c:catAx>
        <c:axId val="781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115200"/>
        <c:crosses val="autoZero"/>
        <c:auto val="1"/>
        <c:lblAlgn val="ctr"/>
        <c:lblOffset val="100"/>
        <c:tickLblSkip val="1"/>
        <c:tickMarkSkip val="1"/>
        <c:noMultiLvlLbl val="0"/>
      </c:catAx>
      <c:valAx>
        <c:axId val="7811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47984</c:v>
                </c:pt>
                <c:pt idx="5">
                  <c:v>44985</c:v>
                </c:pt>
                <c:pt idx="8">
                  <c:v>41509</c:v>
                </c:pt>
                <c:pt idx="11">
                  <c:v>38120</c:v>
                </c:pt>
                <c:pt idx="14">
                  <c:v>34795</c:v>
                </c:pt>
              </c:numCache>
            </c:numRef>
          </c:val>
          <c:extLst xmlns:c16r2="http://schemas.microsoft.com/office/drawing/2015/06/chart">
            <c:ext xmlns:c16="http://schemas.microsoft.com/office/drawing/2014/chart" uri="{C3380CC4-5D6E-409C-BE32-E72D297353CC}">
              <c16:uniqueId val="{00000000-9595-4779-B09A-33258FAF73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595-4779-B09A-33258FAF73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129416</c:v>
                </c:pt>
                <c:pt idx="5">
                  <c:v>121009</c:v>
                </c:pt>
                <c:pt idx="8">
                  <c:v>128872</c:v>
                </c:pt>
                <c:pt idx="11">
                  <c:v>151403</c:v>
                </c:pt>
                <c:pt idx="14">
                  <c:v>153024</c:v>
                </c:pt>
              </c:numCache>
            </c:numRef>
          </c:val>
          <c:extLst xmlns:c16r2="http://schemas.microsoft.com/office/drawing/2015/06/chart">
            <c:ext xmlns:c16="http://schemas.microsoft.com/office/drawing/2014/chart" uri="{C3380CC4-5D6E-409C-BE32-E72D297353CC}">
              <c16:uniqueId val="{00000002-9595-4779-B09A-33258FAF73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95-4779-B09A-33258FAF73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95-4779-B09A-33258FAF73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95-4779-B09A-33258FAF73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16687</c:v>
                </c:pt>
                <c:pt idx="3">
                  <c:v>15921</c:v>
                </c:pt>
                <c:pt idx="6">
                  <c:v>15005</c:v>
                </c:pt>
                <c:pt idx="9">
                  <c:v>13205</c:v>
                </c:pt>
                <c:pt idx="12">
                  <c:v>13993</c:v>
                </c:pt>
              </c:numCache>
            </c:numRef>
          </c:val>
          <c:extLst xmlns:c16r2="http://schemas.microsoft.com/office/drawing/2015/06/chart">
            <c:ext xmlns:c16="http://schemas.microsoft.com/office/drawing/2014/chart" uri="{C3380CC4-5D6E-409C-BE32-E72D297353CC}">
              <c16:uniqueId val="{00000006-9595-4779-B09A-33258FAF73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1232</c:v>
                </c:pt>
                <c:pt idx="3">
                  <c:v>1137</c:v>
                </c:pt>
                <c:pt idx="6">
                  <c:v>1018</c:v>
                </c:pt>
                <c:pt idx="9">
                  <c:v>988</c:v>
                </c:pt>
                <c:pt idx="12">
                  <c:v>1126</c:v>
                </c:pt>
              </c:numCache>
            </c:numRef>
          </c:val>
          <c:extLst xmlns:c16r2="http://schemas.microsoft.com/office/drawing/2015/06/chart">
            <c:ext xmlns:c16="http://schemas.microsoft.com/office/drawing/2014/chart" uri="{C3380CC4-5D6E-409C-BE32-E72D297353CC}">
              <c16:uniqueId val="{00000007-9595-4779-B09A-33258FAF73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9595-4779-B09A-33258FAF73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5703</c:v>
                </c:pt>
                <c:pt idx="3">
                  <c:v>5963</c:v>
                </c:pt>
                <c:pt idx="6">
                  <c:v>5266</c:v>
                </c:pt>
                <c:pt idx="9">
                  <c:v>4761</c:v>
                </c:pt>
                <c:pt idx="12">
                  <c:v>4255</c:v>
                </c:pt>
              </c:numCache>
            </c:numRef>
          </c:val>
          <c:extLst xmlns:c16r2="http://schemas.microsoft.com/office/drawing/2015/06/chart">
            <c:ext xmlns:c16="http://schemas.microsoft.com/office/drawing/2014/chart" uri="{C3380CC4-5D6E-409C-BE32-E72D297353CC}">
              <c16:uniqueId val="{00000009-9595-4779-B09A-33258FAF73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5419</c:v>
                </c:pt>
                <c:pt idx="3">
                  <c:v>4132</c:v>
                </c:pt>
                <c:pt idx="6">
                  <c:v>2767</c:v>
                </c:pt>
                <c:pt idx="9">
                  <c:v>1828</c:v>
                </c:pt>
                <c:pt idx="12">
                  <c:v>1092</c:v>
                </c:pt>
              </c:numCache>
            </c:numRef>
          </c:val>
          <c:extLst xmlns:c16r2="http://schemas.microsoft.com/office/drawing/2015/06/chart">
            <c:ext xmlns:c16="http://schemas.microsoft.com/office/drawing/2014/chart" uri="{C3380CC4-5D6E-409C-BE32-E72D297353CC}">
              <c16:uniqueId val="{0000000A-9595-4779-B09A-33258FAF73CD}"/>
            </c:ext>
          </c:extLst>
        </c:ser>
        <c:dLbls>
          <c:showLegendKey val="0"/>
          <c:showVal val="0"/>
          <c:showCatName val="0"/>
          <c:showSerName val="0"/>
          <c:showPercent val="0"/>
          <c:showBubbleSize val="0"/>
        </c:dLbls>
        <c:gapWidth val="100"/>
        <c:overlap val="100"/>
        <c:axId val="79062144"/>
        <c:axId val="7906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595-4779-B09A-33258FAF73CD}"/>
            </c:ext>
          </c:extLst>
        </c:ser>
        <c:dLbls>
          <c:showLegendKey val="0"/>
          <c:showVal val="0"/>
          <c:showCatName val="0"/>
          <c:showSerName val="0"/>
          <c:showPercent val="0"/>
          <c:showBubbleSize val="0"/>
        </c:dLbls>
        <c:marker val="1"/>
        <c:smooth val="0"/>
        <c:axId val="79062144"/>
        <c:axId val="79064064"/>
      </c:lineChart>
      <c:catAx>
        <c:axId val="790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064064"/>
        <c:crosses val="autoZero"/>
        <c:auto val="1"/>
        <c:lblAlgn val="ctr"/>
        <c:lblOffset val="100"/>
        <c:tickLblSkip val="1"/>
        <c:tickMarkSkip val="1"/>
        <c:noMultiLvlLbl val="0"/>
      </c:catAx>
      <c:valAx>
        <c:axId val="7906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6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67592</c:v>
                </c:pt>
                <c:pt idx="1">
                  <c:v>72258</c:v>
                </c:pt>
                <c:pt idx="2">
                  <c:v>44530</c:v>
                </c:pt>
              </c:numCache>
            </c:numRef>
          </c:val>
          <c:extLst xmlns:c16r2="http://schemas.microsoft.com/office/drawing/2015/06/chart">
            <c:ext xmlns:c16="http://schemas.microsoft.com/office/drawing/2014/chart" uri="{C3380CC4-5D6E-409C-BE32-E72D297353CC}">
              <c16:uniqueId val="{00000000-0261-4976-A722-74018C4A58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261-4976-A722-74018C4A58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57210</c:v>
                </c:pt>
                <c:pt idx="1">
                  <c:v>74861</c:v>
                </c:pt>
                <c:pt idx="2">
                  <c:v>103948</c:v>
                </c:pt>
              </c:numCache>
            </c:numRef>
          </c:val>
          <c:extLst xmlns:c16r2="http://schemas.microsoft.com/office/drawing/2015/06/chart">
            <c:ext xmlns:c16="http://schemas.microsoft.com/office/drawing/2014/chart" uri="{C3380CC4-5D6E-409C-BE32-E72D297353CC}">
              <c16:uniqueId val="{00000002-0261-4976-A722-74018C4A5863}"/>
            </c:ext>
          </c:extLst>
        </c:ser>
        <c:dLbls>
          <c:showLegendKey val="0"/>
          <c:showVal val="0"/>
          <c:showCatName val="0"/>
          <c:showSerName val="0"/>
          <c:showPercent val="0"/>
          <c:showBubbleSize val="0"/>
        </c:dLbls>
        <c:gapWidth val="120"/>
        <c:overlap val="100"/>
        <c:axId val="78888960"/>
        <c:axId val="78890496"/>
      </c:barChart>
      <c:catAx>
        <c:axId val="788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890496"/>
        <c:crosses val="autoZero"/>
        <c:auto val="1"/>
        <c:lblAlgn val="ctr"/>
        <c:lblOffset val="100"/>
        <c:tickLblSkip val="1"/>
        <c:tickMarkSkip val="1"/>
        <c:noMultiLvlLbl val="0"/>
      </c:catAx>
      <c:valAx>
        <c:axId val="7889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88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{00E3187F-B700-4898-AEC2-EB7B1CDC81B9}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5CB-4CE9-A47C-047C7E82A9E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{96095345-DE41-4584-A128-F361981CAEA3}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CB-4CE9-A47C-047C7E82A9E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{E5BE3E25-18E9-42F4-B9E9-158053DC5447}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CB-4CE9-A47C-047C7E82A9E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{6695CCD2-D883-4661-B868-9FB119F2ABCB}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CB-4CE9-A47C-047C7E82A9E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{1FFA606D-7EBC-412B-8D4A-74985A156B0B}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CB-4CE9-A47C-047C7E82A9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{81773E87-9082-4BB3-AE90-C1C2A3EAD2A1}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5CB-4CE9-A47C-047C7E82A9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{5BB7971C-343B-4D6B-89B9-9D49E974C1E9}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5CB-4CE9-A47C-047C7E82A9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{250E8858-0963-4E6B-A010-2DA6FD320BD3}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5CB-4CE9-A47C-047C7E82A9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{E683F0D5-96EB-4D0F-A525-DAEB4A1090E2}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5CB-4CE9-A47C-047C7E82A9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33.299999999999997</c:v>
                </c:pt>
                <c:pt idx="32">
                  <c:v>33.9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CB-4CE9-A47C-047C7E82A9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{9CDD183B-BDFB-4012-AB29-44D1196D3280}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5CB-4CE9-A47C-047C7E82A9E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{7438A6A8-1BBA-42C2-807B-D3386E455449}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CB-4CE9-A47C-047C7E82A9E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{9647D07B-3AFE-4EE0-AD5D-879CF9C52888}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CB-4CE9-A47C-047C7E82A9E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{26F957F6-21DB-4597-9B2C-CE5CEAFFEA19}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CB-4CE9-A47C-047C7E82A9E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{2621EE90-84C1-4E11-AD93-F75061031103}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CB-4CE9-A47C-047C7E82A9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{E309818C-F891-48A7-87E7-1382949C8126}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5CB-4CE9-A47C-047C7E82A9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{54417720-0147-4D1C-8170-5CA27869FA9C}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5CB-4CE9-A47C-047C7E82A9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{3950EC7B-A2AC-462B-A8C0-2EB6544A86C8}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5CB-4CE9-A47C-047C7E82A9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{E1FA644C-B39F-4D34-BD1C-0587EBD432BA}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5CB-4CE9-A47C-047C7E82A9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56.8</c:v>
                </c:pt>
                <c:pt idx="32">
                  <c:v>57.1</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65CB-4CE9-A47C-047C7E82A9EB}"/>
            </c:ext>
          </c:extLst>
        </c:ser>
        <c:dLbls>
          <c:showLegendKey val="0"/>
          <c:showVal val="1"/>
          <c:showCatName val="0"/>
          <c:showSerName val="0"/>
          <c:showPercent val="0"/>
          <c:showBubbleSize val="0"/>
        </c:dLbls>
        <c:axId val="96003968"/>
        <c:axId val="96489472"/>
      </c:scatterChart>
      <c:valAx>
        <c:axId val="96003968"/>
        <c:scaling>
          <c:orientation val="minMax"/>
          <c:max val="57.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89472"/>
        <c:crosses val="autoZero"/>
        <c:crossBetween val="midCat"/>
      </c:valAx>
      <c:valAx>
        <c:axId val="96489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03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{378C395A-2B7B-4CE0-9CA3-7B5AA5E30F51}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F43-4319-9706-E862B626C9C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{09566806-E8E9-4CD5-8D52-9A1297FB3925}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43-4319-9706-E862B626C9C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{15918E70-4971-45D1-A89F-7067674EC719}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43-4319-9706-E862B626C9C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{E307F900-B01C-448E-9C92-7CC3E47BD1DC}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43-4319-9706-E862B626C9C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{8D05B46D-0D72-4DA0-8229-06E49AE90563}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43-4319-9706-E862B626C9C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{8360D1B8-5554-456B-9C32-495B2B2FD96E}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F43-4319-9706-E862B626C9C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{FD9A34C1-1009-4C12-AC4A-5F56B76B5DA7}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F43-4319-9706-E862B626C9C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{BDB4CF65-50BF-4590-879E-2642A5A11F90}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F43-4319-9706-E862B626C9C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{9740001B-0CC1-4103-A53E-1D9F6279E525}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F43-4319-9706-E862B626C9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-1.4</c:v>
                </c:pt>
                <c:pt idx="16">
                  <c:v>-1.9</c:v>
                </c:pt>
                <c:pt idx="24">
                  <c:v>-2.2000000000000002</c:v>
                </c:pt>
                <c:pt idx="32">
                  <c:v>-2.5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F43-4319-9706-E862B626C9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{3EB21617-9AAF-4B0B-957E-C0EB8926C49E}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F43-4319-9706-E862B626C9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{56D31404-C0C0-498D-812D-8B0FD2145467}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43-4319-9706-E862B626C9C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{3F8251BD-7DDB-470B-BB46-FD246123DE1C}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43-4319-9706-E862B626C9C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{551459AE-ED23-4A3D-877A-68DF178A5D5B}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43-4319-9706-E862B626C9C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{43B16E35-E3DA-4EF4-A18A-056BFD3176DA}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43-4319-9706-E862B626C9C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{75ED2B1A-8915-4CD1-BD20-C100D305D11D}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F43-4319-9706-E862B626C9C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{A4D1EDB4-C5D4-4DDC-B316-F90CD4708CE7}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F43-4319-9706-E862B626C9C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{1A713B14-234D-4946-B841-BA861FAFDFAB}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F43-4319-9706-E862B626C9C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{8ECFFC82-D794-42AF-9A60-143279A2BF01}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F43-4319-9706-E862B626C9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F43-4319-9706-E862B626C9C5}"/>
            </c:ext>
          </c:extLst>
        </c:ser>
        <c:dLbls>
          <c:showLegendKey val="0"/>
          <c:showVal val="1"/>
          <c:showCatName val="0"/>
          <c:showSerName val="0"/>
          <c:showPercent val="0"/>
          <c:showBubbleSize val="0"/>
        </c:dLbls>
        <c:axId val="97346688"/>
        <c:axId val="97348608"/>
      </c:scatterChart>
      <c:valAx>
        <c:axId val="97346688"/>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348608"/>
        <c:crosses val="autoZero"/>
        <c:crossBetween val="midCat"/>
      </c:valAx>
      <c:valAx>
        <c:axId val="97348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346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年度で区債の償還が一部完了したことによる元利償還金の減や、利子補給に係るものの減による債務負担行為に基づく支出の減などにより、全体として元利償還金等は前年度と比較して減少しました。</a:t>
          </a:r>
        </a:p>
        <a:p>
          <a:r>
            <a:rPr kumimoji="1" lang="ja-JP" altLang="en-US" sz="1400">
              <a:latin typeface="ＭＳ ゴシック" pitchFamily="49" charset="-128"/>
              <a:ea typeface="ＭＳ ゴシック" pitchFamily="49" charset="-128"/>
            </a:rPr>
            <a:t>これにより、算入公債費等が減少しつつも、実質公債費比率の分子（元利償還金等－算入公債費等）は引き続き負の値となっています。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区債を新規発行しておらず、定時償還を着実に行っていることによる地方債の現在高の減や債務負担行為に基づく支出予定額の減により、将来負担額が前年度と比較して減少しております。</a:t>
          </a:r>
        </a:p>
        <a:p>
          <a:r>
            <a:rPr kumimoji="1" lang="ja-JP" altLang="en-US" sz="1400">
              <a:latin typeface="ＭＳ ゴシック" pitchFamily="49" charset="-128"/>
              <a:ea typeface="ＭＳ ゴシック" pitchFamily="49" charset="-128"/>
            </a:rPr>
            <a:t>また、震災復興基金への積立てなどにより充当可能基金は増加しましたが、基準財政需要額算入見込額の減により、充当可能財源等は前年度と比較して減少しております。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その結果、将来負担比率の分子（将来負担額－充当可能財源等）は前年度と比較して増加しましたが、引き続き負の値となっています。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東京都港区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財政調整基金、公共施設等整備基金、教育施設等整備基金等の取崩しを行った一方、震災復興基金に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億円の積立てを行うなどした結果、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今後発生が見込まれる様々な行政需要に的確に応えるとともに、いかなる社会経済情勢においても港区ならではの質の高い行政サービスを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安定的に提供できる盤石な財政基盤をゆるぎないものとするため、計画的な基金の積立てを行います。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震災復興基金：震災後の迅速な区民生活の再建並びに産業及びまちの復旧復興のため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定住促進基金：定住促進対策を推進するため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子育て王国基金：地域ぐるみで、仕事と子育ての両立を支援するとともに、子どもたちの健やかな育ちを支えるため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震災復興基金：首都直下地震等の発災直後から、区主導で迅速かつ地域に即した復旧・復興を実現するための積立てを行ったことにより、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教育施設整備基金：郷土歴史館整備や児童数増加への対応のための取崩しを行ったこと等により、対前年度比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子ども家庭総合支援センター整備等のための取崩しを行ったこと等により、対前年度比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定住促進基金：電線類地中化等のための取崩しを行ったこと等により、対前年度比３億円減少しました。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子育て王国基金：待機児童解消に向けた取組等のための取崩しを行ったこと等により、対前年度比６億円減少しました。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震災復興基金：区民サービスに影響を与えないよう配慮しつつ、平成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その他特定目的基金：今後発生が見込まれる様々な行政需要に的確に応えるとともに、いかなる社会経済情勢においても港区ならではの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質の高い行政サービスを安定的に提供できる盤石な財政基盤をゆるぎないものとするため、計画的な基金の積立て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震災復興基金への積立てや郷土歴史館等複合施設（ゆかしの杜）整備などにより、過去最高の決算額となった歳出を賄うため、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これまで計画的に積立ててきた財政調整基金の取崩しを行い、対前年度比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過去の特別区民税減収の経験や年々増大し続ける行政需要を踏まえ、標準財政規模の５割以上の残高を確保します。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区では、全国の人口が減少傾向にあるなか、全ての</a:t>
          </a:r>
          <a:r>
            <a:rPr kumimoji="1" lang="ja-JP" altLang="en-US" sz="1100">
              <a:solidFill>
                <a:schemeClr val="dk1"/>
              </a:solidFill>
              <a:effectLst/>
              <a:latin typeface="+mn-lt"/>
              <a:ea typeface="+mn-ea"/>
              <a:cs typeface="+mn-cs"/>
            </a:rPr>
            <a:t>年齢層において</a:t>
          </a:r>
          <a:r>
            <a:rPr kumimoji="1" lang="ja-JP" altLang="ja-JP" sz="1100">
              <a:solidFill>
                <a:schemeClr val="dk1"/>
              </a:solidFill>
              <a:effectLst/>
              <a:latin typeface="+mn-lt"/>
              <a:ea typeface="+mn-ea"/>
              <a:cs typeface="+mn-cs"/>
            </a:rPr>
            <a:t>人口が増加しており、保育所、学校施設の整備など、人口増加に伴う様々な施設需要や、区民の安全・安心を守るため、施設の老朽化対策などに対応していることから、他団体と比較して比率が低くなっ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1" name="直線コネクタ 70"/>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2"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3" name="直線コネクタ 72"/>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4"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5" name="直線コネクタ 74"/>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6" name="有形固定資産減価償却率平均値テキスト"/>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7" name="フローチャート: 判断 76"/>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8" name="フローチャート: 判断 77"/>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9" name="フローチャート: 判断 78"/>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131656</xdr:rowOff>
    </xdr:from>
    <xdr:to>
      <xdr:col>23</xdr:col>
      <xdr:colOff>136525</xdr:colOff>
      <xdr:row>34</xdr:row>
      <xdr:rowOff>61806</xdr:rowOff>
    </xdr:to>
    <xdr:sp macro="" textlink="">
      <xdr:nvSpPr>
        <xdr:cNvPr id="85" name="楕円 84"/>
        <xdr:cNvSpPr/>
      </xdr:nvSpPr>
      <xdr:spPr>
        <a:xfrm>
          <a:off x="4711700" y="65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46583</xdr:rowOff>
    </xdr:from>
    <xdr:ext cx="405111" cy="259045"/>
    <xdr:sp macro="" textlink="">
      <xdr:nvSpPr>
        <xdr:cNvPr id="86" name="有形固定資産減価償却率該当値テキスト"/>
        <xdr:cNvSpPr txBox="1"/>
      </xdr:nvSpPr>
      <xdr:spPr>
        <a:xfrm>
          <a:off x="4813300" y="647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153246</xdr:rowOff>
    </xdr:from>
    <xdr:to>
      <xdr:col>19</xdr:col>
      <xdr:colOff>187325</xdr:colOff>
      <xdr:row>34</xdr:row>
      <xdr:rowOff>83396</xdr:rowOff>
    </xdr:to>
    <xdr:sp macro="" textlink="">
      <xdr:nvSpPr>
        <xdr:cNvPr id="87" name="楕円 86"/>
        <xdr:cNvSpPr/>
      </xdr:nvSpPr>
      <xdr:spPr>
        <a:xfrm>
          <a:off x="40005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11006</xdr:rowOff>
    </xdr:from>
    <xdr:to>
      <xdr:col>23</xdr:col>
      <xdr:colOff>85725</xdr:colOff>
      <xdr:row>34</xdr:row>
      <xdr:rowOff>32596</xdr:rowOff>
    </xdr:to>
    <xdr:cxnSp macro="">
      <xdr:nvCxnSpPr>
        <xdr:cNvPr id="88" name="直線コネクタ 87"/>
        <xdr:cNvCxnSpPr/>
      </xdr:nvCxnSpPr>
      <xdr:spPr>
        <a:xfrm flipV="1">
          <a:off x="4051300" y="661183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9" name="n_1aveValue有形固定資産減価償却率"/>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0" name="n_2ave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74523</xdr:rowOff>
    </xdr:from>
    <xdr:ext cx="405111" cy="259045"/>
    <xdr:sp macro="" textlink="">
      <xdr:nvSpPr>
        <xdr:cNvPr id="91" name="n_1mainValue有形固定資産減価償却率"/>
        <xdr:cNvSpPr txBox="1"/>
      </xdr:nvSpPr>
      <xdr:spPr>
        <a:xfrm>
          <a:off x="3836044" y="667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地方債残高や退職手当支給予定額等の将来負担額の合計は</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億円、基金等の充当可能財源等は</a:t>
          </a:r>
          <a:r>
            <a:rPr kumimoji="1" lang="en-US" altLang="ja-JP" sz="1100">
              <a:solidFill>
                <a:schemeClr val="dk1"/>
              </a:solidFill>
              <a:effectLst/>
              <a:latin typeface="+mn-lt"/>
              <a:ea typeface="+mn-ea"/>
              <a:cs typeface="+mn-cs"/>
            </a:rPr>
            <a:t>1,878</a:t>
          </a:r>
          <a:r>
            <a:rPr kumimoji="1" lang="ja-JP" altLang="ja-JP" sz="1100">
              <a:solidFill>
                <a:schemeClr val="dk1"/>
              </a:solidFill>
              <a:effectLst/>
              <a:latin typeface="+mn-lt"/>
              <a:ea typeface="+mn-ea"/>
              <a:cs typeface="+mn-cs"/>
            </a:rPr>
            <a:t>億円となり、充当可能財源等が将来負担額を上回っているため、平成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年度の債務償還可能年数は、算定上「－」となっています。</a:t>
          </a:r>
          <a:endParaRPr lang="ja-JP" altLang="ja-JP">
            <a:effectLst/>
          </a:endParaRPr>
        </a:p>
        <a:p>
          <a:r>
            <a:rPr kumimoji="1" lang="ja-JP" altLang="ja-JP" sz="1100">
              <a:solidFill>
                <a:schemeClr val="dk1"/>
              </a:solidFill>
              <a:effectLst/>
              <a:latin typeface="+mn-lt"/>
              <a:ea typeface="+mn-ea"/>
              <a:cs typeface="+mn-cs"/>
            </a:rPr>
            <a:t>当年度で償還できない債務がなく、区財政は健全であることを示しています。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0" name="テキスト ボックス 109"/>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2" name="テキスト ボックス 111"/>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4" name="テキスト ボックス 11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8" name="直線コネクタ 117"/>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9"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1"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2" name="直線コネクタ 121"/>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3"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4" name="フローチャート: 判断 12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50" name="直線コネクタ 4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51" name="テキスト ボックス 5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2" name="直線コネクタ 5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53" name="テキスト ボックス 5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54" name="直線コネクタ 5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55" name="テキスト ボックス 5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6" name="直線コネクタ 5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7" name="テキスト ボックス 5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5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59" name="直線コネクタ 58"/>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60"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61" name="直線コネクタ 60"/>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62"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63" name="直線コネクタ 62"/>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64"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65" name="フローチャート: 判断 64"/>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66" name="フローチャート: 判断 65"/>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67" name="フローチャート: 判断 66"/>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68" name="テキスト ボックス 6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69" name="テキスト ボックス 6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0" name="テキスト ボックス 6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1" name="テキスト ボックス 7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2" name="テキスト ボックス 7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89922</xdr:rowOff>
    </xdr:from>
    <xdr:to>
      <xdr:col>55</xdr:col>
      <xdr:colOff>50800</xdr:colOff>
      <xdr:row>41</xdr:row>
      <xdr:rowOff>20072</xdr:rowOff>
    </xdr:to>
    <xdr:sp macro="" textlink="">
      <xdr:nvSpPr>
        <xdr:cNvPr id="73" name="楕円 72"/>
        <xdr:cNvSpPr/>
      </xdr:nvSpPr>
      <xdr:spPr>
        <a:xfrm>
          <a:off x="10426700" y="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20457</xdr:rowOff>
    </xdr:from>
    <xdr:ext cx="469744" cy="259045"/>
    <xdr:sp macro="" textlink="">
      <xdr:nvSpPr>
        <xdr:cNvPr id="74" name="【道路】&#10;一人当たり延長該当値テキスト"/>
        <xdr:cNvSpPr txBox="1"/>
      </xdr:nvSpPr>
      <xdr:spPr>
        <a:xfrm>
          <a:off x="10515600" y="68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89065</xdr:rowOff>
    </xdr:from>
    <xdr:to>
      <xdr:col>50</xdr:col>
      <xdr:colOff>165100</xdr:colOff>
      <xdr:row>41</xdr:row>
      <xdr:rowOff>19215</xdr:rowOff>
    </xdr:to>
    <xdr:sp macro="" textlink="">
      <xdr:nvSpPr>
        <xdr:cNvPr id="75" name="楕円 74"/>
        <xdr:cNvSpPr/>
      </xdr:nvSpPr>
      <xdr:spPr>
        <a:xfrm>
          <a:off x="9588500" y="69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139865</xdr:rowOff>
    </xdr:from>
    <xdr:to>
      <xdr:col>55</xdr:col>
      <xdr:colOff>0</xdr:colOff>
      <xdr:row>40</xdr:row>
      <xdr:rowOff>140722</xdr:rowOff>
    </xdr:to>
    <xdr:cxnSp macro="">
      <xdr:nvCxnSpPr>
        <xdr:cNvPr id="76" name="直線コネクタ 75"/>
        <xdr:cNvCxnSpPr/>
      </xdr:nvCxnSpPr>
      <xdr:spPr>
        <a:xfrm>
          <a:off x="9639300" y="699786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20197</xdr:rowOff>
    </xdr:from>
    <xdr:ext cx="469744" cy="259045"/>
    <xdr:sp macro="" textlink="">
      <xdr:nvSpPr>
        <xdr:cNvPr id="77" name="n_1aveValue【道路】&#10;一人当たり延長"/>
        <xdr:cNvSpPr txBox="1"/>
      </xdr:nvSpPr>
      <xdr:spPr>
        <a:xfrm>
          <a:off x="93917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78"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10342</xdr:rowOff>
    </xdr:from>
    <xdr:ext cx="469744" cy="259045"/>
    <xdr:sp macro="" textlink="">
      <xdr:nvSpPr>
        <xdr:cNvPr id="79" name="n_1mainValue【道路】&#10;一人当たり延長"/>
        <xdr:cNvSpPr txBox="1"/>
      </xdr:nvSpPr>
      <xdr:spPr>
        <a:xfrm>
          <a:off x="9391727" y="703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0" name="正方形/長方形 7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1" name="正方形/長方形 8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2" name="正方形/長方形 8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3" name="正方形/長方形 8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4" name="正方形/長方形 8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5" name="正方形/長方形 8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6" name="正方形/長方形 8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7" name="正方形/長方形 8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88" name="テキスト ボックス 8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89" name="直線コネクタ 8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0" name="テキスト ボックス 8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91" name="直線コネクタ 9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92" name="テキスト ボックス 9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93" name="直線コネクタ 9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94" name="テキスト ボックス 9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95" name="直線コネクタ 9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96" name="テキスト ボックス 9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97" name="直線コネクタ 9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98" name="テキスト ボックス 9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99" name="直線コネクタ 9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0" name="テキスト ボックス 9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1" name="直線コネクタ 10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02" name="テキスト ボックス 10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3" name="直線コネクタ 10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4" name="テキスト ボックス 10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06" name="直線コネクタ 105"/>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07"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08" name="直線コネクタ 107"/>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09"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10" name="直線コネクタ 109"/>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89643</xdr:rowOff>
    </xdr:from>
    <xdr:ext cx="405111" cy="259045"/>
    <xdr:sp macro="" textlink="">
      <xdr:nvSpPr>
        <xdr:cNvPr id="111" name="【橋りょう・トンネル】&#10;有形固定資産減価償却率平均値テキスト"/>
        <xdr:cNvSpPr txBox="1"/>
      </xdr:nvSpPr>
      <xdr:spPr>
        <a:xfrm>
          <a:off x="4673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12" name="フローチャート: 判断 111"/>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13" name="フローチャート: 判断 112"/>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14" name="フローチャート: 判断 113"/>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5" name="テキスト ボックス 11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6" name="テキスト ボックス 11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7" name="テキスト ボックス 11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8" name="テキスト ボックス 11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9" name="テキスト ボックス 11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20" name="楕円 119"/>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103976</xdr:rowOff>
    </xdr:from>
    <xdr:ext cx="405111" cy="259045"/>
    <xdr:sp macro="" textlink="">
      <xdr:nvSpPr>
        <xdr:cNvPr id="121" name="【橋りょう・トンネル】&#10;有形固定資産減価償却率該当値テキスト"/>
        <xdr:cNvSpPr txBox="1"/>
      </xdr:nvSpPr>
      <xdr:spPr>
        <a:xfrm>
          <a:off x="4673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22" name="楕円 121"/>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57150</xdr:rowOff>
    </xdr:to>
    <xdr:cxnSp macro="">
      <xdr:nvCxnSpPr>
        <xdr:cNvPr id="123" name="直線コネクタ 122"/>
        <xdr:cNvCxnSpPr/>
      </xdr:nvCxnSpPr>
      <xdr:spPr>
        <a:xfrm flipV="1">
          <a:off x="3797300" y="104633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68960</xdr:rowOff>
    </xdr:from>
    <xdr:ext cx="405111" cy="259045"/>
    <xdr:sp macro="" textlink="">
      <xdr:nvSpPr>
        <xdr:cNvPr id="124" name="n_1ave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25"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26" name="n_1mainValue【橋りょう・トンネ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5" name="テキスト ボックス 13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6" name="直線コネクタ 13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37" name="直線コネクタ 13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38" name="テキスト ボックス 13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39" name="直線コネクタ 13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0" name="テキスト ボックス 13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1" name="直線コネクタ 14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42" name="テキスト ボックス 14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3" name="直線コネクタ 14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44" name="テキスト ボックス 14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5" name="直線コネクタ 14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46" name="テキスト ボックス 14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7" name="直線コネクタ 14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48" name="テキスト ボックス 14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50" name="直線コネクタ 149"/>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51"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52" name="直線コネクタ 151"/>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53"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54" name="直線コネクタ 153"/>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59765</xdr:rowOff>
    </xdr:from>
    <xdr:ext cx="534377" cy="259045"/>
    <xdr:sp macro="" textlink="">
      <xdr:nvSpPr>
        <xdr:cNvPr id="155" name="【橋りょう・トンネル】&#10;一人当たり有形固定資産（償却資産）額平均値テキスト"/>
        <xdr:cNvSpPr txBox="1"/>
      </xdr:nvSpPr>
      <xdr:spPr>
        <a:xfrm>
          <a:off x="10515600" y="10689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56" name="フローチャート: 判断 155"/>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57" name="フローチャート: 判断 156"/>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58" name="フローチャート: 判断 157"/>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9" name="テキスト ボックス 15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0" name="テキスト ボックス 15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1" name="テキスト ボックス 16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2" name="テキスト ボックス 16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3" name="テキスト ボックス 16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18230</xdr:rowOff>
    </xdr:from>
    <xdr:to>
      <xdr:col>55</xdr:col>
      <xdr:colOff>50800</xdr:colOff>
      <xdr:row>61</xdr:row>
      <xdr:rowOff>119830</xdr:rowOff>
    </xdr:to>
    <xdr:sp macro="" textlink="">
      <xdr:nvSpPr>
        <xdr:cNvPr id="164" name="楕円 163"/>
        <xdr:cNvSpPr/>
      </xdr:nvSpPr>
      <xdr:spPr>
        <a:xfrm>
          <a:off x="10426700" y="104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41107</xdr:rowOff>
    </xdr:from>
    <xdr:ext cx="534377" cy="259045"/>
    <xdr:sp macro="" textlink="">
      <xdr:nvSpPr>
        <xdr:cNvPr id="165" name="【橋りょう・トンネル】&#10;一人当たり有形固定資産（償却資産）額該当値テキスト"/>
        <xdr:cNvSpPr txBox="1"/>
      </xdr:nvSpPr>
      <xdr:spPr>
        <a:xfrm>
          <a:off x="10515600" y="103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9024</xdr:rowOff>
    </xdr:from>
    <xdr:to>
      <xdr:col>50</xdr:col>
      <xdr:colOff>165100</xdr:colOff>
      <xdr:row>61</xdr:row>
      <xdr:rowOff>110624</xdr:rowOff>
    </xdr:to>
    <xdr:sp macro="" textlink="">
      <xdr:nvSpPr>
        <xdr:cNvPr id="166" name="楕円 165"/>
        <xdr:cNvSpPr/>
      </xdr:nvSpPr>
      <xdr:spPr>
        <a:xfrm>
          <a:off x="9588500" y="104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59824</xdr:rowOff>
    </xdr:from>
    <xdr:to>
      <xdr:col>55</xdr:col>
      <xdr:colOff>0</xdr:colOff>
      <xdr:row>61</xdr:row>
      <xdr:rowOff>69030</xdr:rowOff>
    </xdr:to>
    <xdr:cxnSp macro="">
      <xdr:nvCxnSpPr>
        <xdr:cNvPr id="167" name="直線コネクタ 166"/>
        <xdr:cNvCxnSpPr/>
      </xdr:nvCxnSpPr>
      <xdr:spPr>
        <a:xfrm>
          <a:off x="9639300" y="10518274"/>
          <a:ext cx="8382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120329</xdr:rowOff>
    </xdr:from>
    <xdr:ext cx="534377" cy="259045"/>
    <xdr:sp macro="" textlink="">
      <xdr:nvSpPr>
        <xdr:cNvPr id="168" name="n_1aveValue【橋りょう・トンネル】&#10;一人当たり有形固定資産（償却資産）額"/>
        <xdr:cNvSpPr txBox="1"/>
      </xdr:nvSpPr>
      <xdr:spPr>
        <a:xfrm>
          <a:off x="93594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169"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127151</xdr:rowOff>
    </xdr:from>
    <xdr:ext cx="534377" cy="259045"/>
    <xdr:sp macro="" textlink="">
      <xdr:nvSpPr>
        <xdr:cNvPr id="170" name="n_1mainValue【橋りょう・トンネル】&#10;一人当たり有形固定資産（償却資産）額"/>
        <xdr:cNvSpPr txBox="1"/>
      </xdr:nvSpPr>
      <xdr:spPr>
        <a:xfrm>
          <a:off x="9359411" y="102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1" name="正方形/長方形 17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2" name="正方形/長方形 17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3" name="正方形/長方形 17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4" name="正方形/長方形 17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5" name="正方形/長方形 17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6" name="正方形/長方形 17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7" name="正方形/長方形 17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正方形/長方形 17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9" name="テキスト ボックス 17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0" name="直線コネクタ 17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1" name="テキスト ボックス 18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2" name="直線コネクタ 18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3" name="テキスト ボックス 18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4" name="直線コネクタ 18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5" name="テキスト ボックス 18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6" name="直線コネクタ 18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7" name="テキスト ボックス 18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8" name="直線コネクタ 18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9" name="テキスト ボックス 18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0" name="直線コネクタ 18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1" name="テキスト ボックス 19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2" name="直線コネクタ 19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3" name="テキスト ボックス 19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4" name="直線コネクタ 19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5" name="テキスト ボックス 19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197" name="直線コネクタ 196"/>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198"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199" name="直線コネクタ 198"/>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00"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01" name="直線コネクタ 200"/>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02" name="【公営住宅】&#10;有形固定資産減価償却率平均値テキスト"/>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03" name="フローチャート: 判断 202"/>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04" name="フローチャート: 判断 203"/>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05" name="フローチャート: 判断 204"/>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6" name="テキスト ボックス 20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7" name="テキスト ボックス 20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8" name="テキスト ボックス 20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9" name="テキスト ボックス 20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0" name="テキスト ボックス 20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11" name="楕円 210"/>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212" name="【公営住宅】&#10;有形固定資産減価償却率該当値テキスト"/>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213" name="楕円 212"/>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114844</xdr:rowOff>
    </xdr:from>
    <xdr:to>
      <xdr:col>24</xdr:col>
      <xdr:colOff>63500</xdr:colOff>
      <xdr:row>85</xdr:row>
      <xdr:rowOff>144236</xdr:rowOff>
    </xdr:to>
    <xdr:cxnSp macro="">
      <xdr:nvCxnSpPr>
        <xdr:cNvPr id="214" name="直線コネクタ 213"/>
        <xdr:cNvCxnSpPr/>
      </xdr:nvCxnSpPr>
      <xdr:spPr>
        <a:xfrm>
          <a:off x="3797300" y="146880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49909</xdr:rowOff>
    </xdr:from>
    <xdr:ext cx="405111" cy="259045"/>
    <xdr:sp macro="" textlink="">
      <xdr:nvSpPr>
        <xdr:cNvPr id="215" name="n_1aveValue【公営住宅】&#10;有形固定資産減価償却率"/>
        <xdr:cNvSpPr txBox="1"/>
      </xdr:nvSpPr>
      <xdr:spPr>
        <a:xfrm>
          <a:off x="3582044" y="1410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16" name="n_2aveValue【公営住宅】&#10;有形固定資産減価償却率"/>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217" name="n_1mainValue【公営住宅】&#10;有形固定資産減価償却率"/>
        <xdr:cNvSpPr txBox="1"/>
      </xdr:nvSpPr>
      <xdr:spPr>
        <a:xfrm>
          <a:off x="3582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43" name="直線コネクタ 242"/>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44"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45" name="直線コネクタ 244"/>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46"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47" name="直線コネクタ 246"/>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48" name="【公営住宅】&#10;一人当たり面積平均値テキスト"/>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49" name="フローチャート: 判断 248"/>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50" name="フローチャート: 判断 249"/>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51" name="フローチャート: 判断 250"/>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132624</xdr:rowOff>
    </xdr:from>
    <xdr:to>
      <xdr:col>55</xdr:col>
      <xdr:colOff>50800</xdr:colOff>
      <xdr:row>84</xdr:row>
      <xdr:rowOff>62774</xdr:rowOff>
    </xdr:to>
    <xdr:sp macro="" textlink="">
      <xdr:nvSpPr>
        <xdr:cNvPr id="257" name="楕円 256"/>
        <xdr:cNvSpPr/>
      </xdr:nvSpPr>
      <xdr:spPr>
        <a:xfrm>
          <a:off x="10426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155501</xdr:rowOff>
    </xdr:from>
    <xdr:ext cx="469744" cy="259045"/>
    <xdr:sp macro="" textlink="">
      <xdr:nvSpPr>
        <xdr:cNvPr id="258" name="【公営住宅】&#10;一人当たり面積該当値テキスト"/>
        <xdr:cNvSpPr txBox="1"/>
      </xdr:nvSpPr>
      <xdr:spPr>
        <a:xfrm>
          <a:off x="10515600" y="142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150586</xdr:rowOff>
    </xdr:from>
    <xdr:to>
      <xdr:col>50</xdr:col>
      <xdr:colOff>165100</xdr:colOff>
      <xdr:row>84</xdr:row>
      <xdr:rowOff>80736</xdr:rowOff>
    </xdr:to>
    <xdr:sp macro="" textlink="">
      <xdr:nvSpPr>
        <xdr:cNvPr id="259" name="楕円 258"/>
        <xdr:cNvSpPr/>
      </xdr:nvSpPr>
      <xdr:spPr>
        <a:xfrm>
          <a:off x="9588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xdr:rowOff>
    </xdr:from>
    <xdr:to>
      <xdr:col>55</xdr:col>
      <xdr:colOff>0</xdr:colOff>
      <xdr:row>84</xdr:row>
      <xdr:rowOff>29936</xdr:rowOff>
    </xdr:to>
    <xdr:cxnSp macro="">
      <xdr:nvCxnSpPr>
        <xdr:cNvPr id="260" name="直線コネクタ 259"/>
        <xdr:cNvCxnSpPr/>
      </xdr:nvCxnSpPr>
      <xdr:spPr>
        <a:xfrm flipV="1">
          <a:off x="9639300" y="1441377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61" name="n_1ave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262"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97263</xdr:rowOff>
    </xdr:from>
    <xdr:ext cx="469744" cy="259045"/>
    <xdr:sp macro="" textlink="">
      <xdr:nvSpPr>
        <xdr:cNvPr id="263" name="n_1mainValue【公営住宅】&#10;一人当たり面積"/>
        <xdr:cNvSpPr txBox="1"/>
      </xdr:nvSpPr>
      <xdr:spPr>
        <a:xfrm>
          <a:off x="9391727" y="141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87" name="直線コネクタ 2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88" name="テキスト ボックス 2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89" name="直線コネクタ 2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90" name="テキスト ボックス 2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91" name="直線コネクタ 2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92" name="テキスト ボックス 2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93" name="直線コネクタ 2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94" name="テキスト ボックス 2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298" name="直線コネクタ 297"/>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299"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00" name="直線コネクタ 299"/>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01"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02" name="直線コネクタ 301"/>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03"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04" name="フローチャート: 判断 303"/>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05" name="フローチャート: 判断 304"/>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06" name="フローチャート: 判断 305"/>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27686</xdr:rowOff>
    </xdr:from>
    <xdr:to>
      <xdr:col>85</xdr:col>
      <xdr:colOff>177800</xdr:colOff>
      <xdr:row>41</xdr:row>
      <xdr:rowOff>129286</xdr:rowOff>
    </xdr:to>
    <xdr:sp macro="" textlink="">
      <xdr:nvSpPr>
        <xdr:cNvPr id="312" name="楕円 311"/>
        <xdr:cNvSpPr/>
      </xdr:nvSpPr>
      <xdr:spPr>
        <a:xfrm>
          <a:off x="16268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114063</xdr:rowOff>
    </xdr:from>
    <xdr:ext cx="405111" cy="259045"/>
    <xdr:sp macro="" textlink="">
      <xdr:nvSpPr>
        <xdr:cNvPr id="313" name="【認定こども園・幼稚園・保育所】&#10;有形固定資産減価償却率該当値テキスト"/>
        <xdr:cNvSpPr txBox="1"/>
      </xdr:nvSpPr>
      <xdr:spPr>
        <a:xfrm>
          <a:off x="16357600" y="697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75692</xdr:rowOff>
    </xdr:from>
    <xdr:to>
      <xdr:col>81</xdr:col>
      <xdr:colOff>101600</xdr:colOff>
      <xdr:row>42</xdr:row>
      <xdr:rowOff>5842</xdr:rowOff>
    </xdr:to>
    <xdr:sp macro="" textlink="">
      <xdr:nvSpPr>
        <xdr:cNvPr id="314" name="楕円 313"/>
        <xdr:cNvSpPr/>
      </xdr:nvSpPr>
      <xdr:spPr>
        <a:xfrm>
          <a:off x="154305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78486</xdr:rowOff>
    </xdr:from>
    <xdr:to>
      <xdr:col>85</xdr:col>
      <xdr:colOff>127000</xdr:colOff>
      <xdr:row>41</xdr:row>
      <xdr:rowOff>126492</xdr:rowOff>
    </xdr:to>
    <xdr:cxnSp macro="">
      <xdr:nvCxnSpPr>
        <xdr:cNvPr id="315" name="直線コネクタ 314"/>
        <xdr:cNvCxnSpPr/>
      </xdr:nvCxnSpPr>
      <xdr:spPr>
        <a:xfrm flipV="1">
          <a:off x="15481300" y="710793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16"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17"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168419</xdr:rowOff>
    </xdr:from>
    <xdr:ext cx="405111" cy="259045"/>
    <xdr:sp macro="" textlink="">
      <xdr:nvSpPr>
        <xdr:cNvPr id="318" name="n_1mainValue【認定こども園・幼稚園・保育所】&#10;有形固定資産減価償却率"/>
        <xdr:cNvSpPr txBox="1"/>
      </xdr:nvSpPr>
      <xdr:spPr>
        <a:xfrm>
          <a:off x="15266044" y="719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9" name="直線コネクタ 3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0" name="テキスト ボックス 3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1" name="直線コネクタ 3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2" name="テキスト ボックス 3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3" name="直線コネクタ 3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4" name="テキスト ボックス 3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5" name="直線コネクタ 3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6" name="テキスト ボックス 3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7" name="直線コネクタ 3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8" name="テキスト ボックス 3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9" name="直線コネクタ 3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0" name="テキスト ボックス 3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44" name="直線コネクタ 343"/>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45"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46" name="直線コネクタ 345"/>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47"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48" name="直線コネクタ 347"/>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49"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50" name="フローチャート: 判断 349"/>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51" name="フローチャート: 判断 350"/>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52" name="フローチャート: 判断 351"/>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164846</xdr:rowOff>
    </xdr:from>
    <xdr:to>
      <xdr:col>116</xdr:col>
      <xdr:colOff>114300</xdr:colOff>
      <xdr:row>42</xdr:row>
      <xdr:rowOff>94996</xdr:rowOff>
    </xdr:to>
    <xdr:sp macro="" textlink="">
      <xdr:nvSpPr>
        <xdr:cNvPr id="358" name="楕円 357"/>
        <xdr:cNvSpPr/>
      </xdr:nvSpPr>
      <xdr:spPr>
        <a:xfrm>
          <a:off x="221107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79773</xdr:rowOff>
    </xdr:from>
    <xdr:ext cx="469744" cy="259045"/>
    <xdr:sp macro="" textlink="">
      <xdr:nvSpPr>
        <xdr:cNvPr id="359" name="【認定こども園・幼稚園・保育所】&#10;一人当たり面積該当値テキスト"/>
        <xdr:cNvSpPr txBox="1"/>
      </xdr:nvSpPr>
      <xdr:spPr>
        <a:xfrm>
          <a:off x="22199600" y="71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163866</xdr:rowOff>
    </xdr:from>
    <xdr:to>
      <xdr:col>112</xdr:col>
      <xdr:colOff>38100</xdr:colOff>
      <xdr:row>42</xdr:row>
      <xdr:rowOff>94016</xdr:rowOff>
    </xdr:to>
    <xdr:sp macro="" textlink="">
      <xdr:nvSpPr>
        <xdr:cNvPr id="360" name="楕円 359"/>
        <xdr:cNvSpPr/>
      </xdr:nvSpPr>
      <xdr:spPr>
        <a:xfrm>
          <a:off x="21272500" y="71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43216</xdr:rowOff>
    </xdr:from>
    <xdr:to>
      <xdr:col>116</xdr:col>
      <xdr:colOff>63500</xdr:colOff>
      <xdr:row>42</xdr:row>
      <xdr:rowOff>44196</xdr:rowOff>
    </xdr:to>
    <xdr:cxnSp macro="">
      <xdr:nvCxnSpPr>
        <xdr:cNvPr id="361" name="直線コネクタ 360"/>
        <xdr:cNvCxnSpPr/>
      </xdr:nvCxnSpPr>
      <xdr:spPr>
        <a:xfrm>
          <a:off x="21323300" y="724411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362" name="n_1aveValue【認定こども園・幼稚園・保育所】&#10;一人当たり面積"/>
        <xdr:cNvSpPr txBox="1"/>
      </xdr:nvSpPr>
      <xdr:spPr>
        <a:xfrm>
          <a:off x="21075727" y="7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363"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110543</xdr:rowOff>
    </xdr:from>
    <xdr:ext cx="469744" cy="259045"/>
    <xdr:sp macro="" textlink="">
      <xdr:nvSpPr>
        <xdr:cNvPr id="364" name="n_1mainValue【認定こども園・幼稚園・保育所】&#10;一人当たり面積"/>
        <xdr:cNvSpPr txBox="1"/>
      </xdr:nvSpPr>
      <xdr:spPr>
        <a:xfrm>
          <a:off x="21075727" y="696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6" name="直線コネクタ 3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7" name="テキスト ボックス 37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8" name="直線コネクタ 3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9" name="テキスト ボックス 3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0" name="直線コネクタ 3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1" name="テキスト ボックス 3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2" name="直線コネクタ 3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3" name="テキスト ボックス 3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4" name="直線コネクタ 3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5" name="テキスト ボックス 3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6" name="直線コネクタ 3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7" name="テキスト ボックス 38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391" name="直線コネクタ 390"/>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392"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393" name="直線コネクタ 392"/>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394"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395" name="直線コネクタ 394"/>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396"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397" name="フローチャート: 判断 39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398" name="フローチャート: 判断 397"/>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399" name="フローチャート: 判断 398"/>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405" name="楕円 404"/>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406" name="【学校施設】&#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153307</xdr:rowOff>
    </xdr:from>
    <xdr:to>
      <xdr:col>81</xdr:col>
      <xdr:colOff>101600</xdr:colOff>
      <xdr:row>62</xdr:row>
      <xdr:rowOff>83457</xdr:rowOff>
    </xdr:to>
    <xdr:sp macro="" textlink="">
      <xdr:nvSpPr>
        <xdr:cNvPr id="407" name="楕円 406"/>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32657</xdr:rowOff>
    </xdr:to>
    <xdr:cxnSp macro="">
      <xdr:nvCxnSpPr>
        <xdr:cNvPr id="408" name="直線コネクタ 407"/>
        <xdr:cNvCxnSpPr/>
      </xdr:nvCxnSpPr>
      <xdr:spPr>
        <a:xfrm flipV="1">
          <a:off x="15481300" y="10613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158767</xdr:rowOff>
    </xdr:from>
    <xdr:ext cx="405111" cy="259045"/>
    <xdr:sp macro="" textlink="">
      <xdr:nvSpPr>
        <xdr:cNvPr id="409" name="n_1ave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10" name="n_2ave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74584</xdr:rowOff>
    </xdr:from>
    <xdr:ext cx="405111" cy="259045"/>
    <xdr:sp macro="" textlink="">
      <xdr:nvSpPr>
        <xdr:cNvPr id="411" name="n_1mainValue【学校施設】&#10;有形固定資産減価償却率"/>
        <xdr:cNvSpPr txBox="1"/>
      </xdr:nvSpPr>
      <xdr:spPr>
        <a:xfrm>
          <a:off x="15266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36" name="直線コネクタ 435"/>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37"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38" name="直線コネクタ 437"/>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39"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40" name="直線コネクタ 439"/>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441"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42" name="フローチャート: 判断 441"/>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43" name="フローチャート: 判断 442"/>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44" name="フローチャート: 判断 443"/>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450" name="楕円 449"/>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451" name="【学校施設】&#10;一人当たり面積該当値テキスト"/>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106680</xdr:rowOff>
    </xdr:from>
    <xdr:to>
      <xdr:col>112</xdr:col>
      <xdr:colOff>38100</xdr:colOff>
      <xdr:row>62</xdr:row>
      <xdr:rowOff>36830</xdr:rowOff>
    </xdr:to>
    <xdr:sp macro="" textlink="">
      <xdr:nvSpPr>
        <xdr:cNvPr id="452" name="楕円 451"/>
        <xdr:cNvSpPr/>
      </xdr:nvSpPr>
      <xdr:spPr>
        <a:xfrm>
          <a:off x="21272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157480</xdr:rowOff>
    </xdr:from>
    <xdr:to>
      <xdr:col>116</xdr:col>
      <xdr:colOff>63500</xdr:colOff>
      <xdr:row>62</xdr:row>
      <xdr:rowOff>7620</xdr:rowOff>
    </xdr:to>
    <xdr:cxnSp macro="">
      <xdr:nvCxnSpPr>
        <xdr:cNvPr id="453" name="直線コネクタ 452"/>
        <xdr:cNvCxnSpPr/>
      </xdr:nvCxnSpPr>
      <xdr:spPr>
        <a:xfrm>
          <a:off x="21323300" y="106159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92727</xdr:rowOff>
    </xdr:from>
    <xdr:ext cx="469744" cy="259045"/>
    <xdr:sp macro="" textlink="">
      <xdr:nvSpPr>
        <xdr:cNvPr id="454" name="n_1aveValue【学校施設】&#10;一人当たり面積"/>
        <xdr:cNvSpPr txBox="1"/>
      </xdr:nvSpPr>
      <xdr:spPr>
        <a:xfrm>
          <a:off x="210757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55"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53357</xdr:rowOff>
    </xdr:from>
    <xdr:ext cx="469744" cy="259045"/>
    <xdr:sp macro="" textlink="">
      <xdr:nvSpPr>
        <xdr:cNvPr id="456" name="n_1mainValue【学校施設】&#10;一人当たり面積"/>
        <xdr:cNvSpPr txBox="1"/>
      </xdr:nvSpPr>
      <xdr:spPr>
        <a:xfrm>
          <a:off x="210757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482" name="直線コネクタ 481"/>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483"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484" name="直線コネクタ 483"/>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85"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86" name="直線コネクタ 485"/>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487" name="【児童館】&#10;有形固定資産減価償却率平均値テキスト"/>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488" name="フローチャート: 判断 487"/>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489" name="フローチャート: 判断 488"/>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90" name="フローチャート: 判断 48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496" name="楕円 495"/>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497" name="【児童館】&#10;有形固定資産減価償却率該当値テキスト"/>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498" name="楕円 497"/>
        <xdr:cNvSpPr/>
      </xdr:nvSpPr>
      <xdr:spPr>
        <a:xfrm>
          <a:off x="15430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74023</xdr:rowOff>
    </xdr:to>
    <xdr:cxnSp macro="">
      <xdr:nvCxnSpPr>
        <xdr:cNvPr id="499" name="直線コネクタ 498"/>
        <xdr:cNvCxnSpPr/>
      </xdr:nvCxnSpPr>
      <xdr:spPr>
        <a:xfrm flipV="1">
          <a:off x="15481300" y="1444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156046</xdr:rowOff>
    </xdr:from>
    <xdr:ext cx="405111" cy="259045"/>
    <xdr:sp macro="" textlink="">
      <xdr:nvSpPr>
        <xdr:cNvPr id="500" name="n_1aveValue【児童館】&#10;有形固定資産減価償却率"/>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01"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macro="" textlink="">
      <xdr:nvSpPr>
        <xdr:cNvPr id="502" name="n_1mainValue【児童館】&#10;有形固定資産減価償却率"/>
        <xdr:cNvSpPr txBox="1"/>
      </xdr:nvSpPr>
      <xdr:spPr>
        <a:xfrm>
          <a:off x="15266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3" name="直線コネクタ 51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4" name="テキスト ボックス 51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5" name="直線コネクタ 51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6" name="テキスト ボックス 51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7" name="直線コネクタ 51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8" name="テキスト ボックス 51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9" name="直線コネクタ 51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0" name="テキスト ボックス 51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1" name="直線コネクタ 52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2" name="テキスト ボックス 52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3" name="直線コネクタ 52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4" name="テキスト ボックス 52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28" name="直線コネクタ 527"/>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29"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30" name="直線コネクタ 52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31"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32" name="直線コネクタ 531"/>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33"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34" name="フローチャート: 判断 53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5" name="フローチャート: 判断 53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36" name="フローチャート: 判断 535"/>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134257</xdr:rowOff>
    </xdr:from>
    <xdr:to>
      <xdr:col>116</xdr:col>
      <xdr:colOff>114300</xdr:colOff>
      <xdr:row>81</xdr:row>
      <xdr:rowOff>64407</xdr:rowOff>
    </xdr:to>
    <xdr:sp macro="" textlink="">
      <xdr:nvSpPr>
        <xdr:cNvPr id="542" name="楕円 541"/>
        <xdr:cNvSpPr/>
      </xdr:nvSpPr>
      <xdr:spPr>
        <a:xfrm>
          <a:off x="22110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157134</xdr:rowOff>
    </xdr:from>
    <xdr:ext cx="469744" cy="259045"/>
    <xdr:sp macro="" textlink="">
      <xdr:nvSpPr>
        <xdr:cNvPr id="543" name="【児童館】&#10;一人当たり面積該当値テキスト"/>
        <xdr:cNvSpPr txBox="1"/>
      </xdr:nvSpPr>
      <xdr:spPr>
        <a:xfrm>
          <a:off x="22199600"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117929</xdr:rowOff>
    </xdr:from>
    <xdr:to>
      <xdr:col>112</xdr:col>
      <xdr:colOff>38100</xdr:colOff>
      <xdr:row>81</xdr:row>
      <xdr:rowOff>48079</xdr:rowOff>
    </xdr:to>
    <xdr:sp macro="" textlink="">
      <xdr:nvSpPr>
        <xdr:cNvPr id="544" name="楕円 543"/>
        <xdr:cNvSpPr/>
      </xdr:nvSpPr>
      <xdr:spPr>
        <a:xfrm>
          <a:off x="2127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168729</xdr:rowOff>
    </xdr:from>
    <xdr:to>
      <xdr:col>116</xdr:col>
      <xdr:colOff>63500</xdr:colOff>
      <xdr:row>81</xdr:row>
      <xdr:rowOff>13607</xdr:rowOff>
    </xdr:to>
    <xdr:cxnSp macro="">
      <xdr:nvCxnSpPr>
        <xdr:cNvPr id="545" name="直線コネクタ 544"/>
        <xdr:cNvCxnSpPr/>
      </xdr:nvCxnSpPr>
      <xdr:spPr>
        <a:xfrm>
          <a:off x="21323300" y="138847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46"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47"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64606</xdr:rowOff>
    </xdr:from>
    <xdr:ext cx="469744" cy="259045"/>
    <xdr:sp macro="" textlink="">
      <xdr:nvSpPr>
        <xdr:cNvPr id="548" name="n_1mainValue【児童館】&#10;一人当たり面積"/>
        <xdr:cNvSpPr txBox="1"/>
      </xdr:nvSpPr>
      <xdr:spPr>
        <a:xfrm>
          <a:off x="21075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50" name="正方形/長方形 54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51" name="正方形/長方形 55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52" name="正方形/長方形 55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53" name="正方形/長方形 55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56" name="正方形/長方形 55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57" name="正方形/長方形 55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58" name="正方形/長方形 55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59" name="正方形/長方形 55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ての項目の有形固定資産減価償却率が低く、また、区は待機児童解消に向けた取組など子育て環境の充実に向けた取組を推進していることから、取り分け「認定こども園・幼稚園・保育所」、「学校施設」、「児童館」といった子育て関連施設は類似団体と比較して顕著に低くなっています。</a:t>
          </a:r>
          <a:endParaRPr lang="ja-JP" altLang="ja-JP" sz="1400">
            <a:effectLst/>
          </a:endParaRPr>
        </a:p>
        <a:p>
          <a:r>
            <a:rPr kumimoji="1" lang="ja-JP" altLang="ja-JP" sz="1100">
              <a:solidFill>
                <a:schemeClr val="dk1"/>
              </a:solidFill>
              <a:effectLst/>
              <a:latin typeface="+mn-lt"/>
              <a:ea typeface="+mn-ea"/>
              <a:cs typeface="+mn-cs"/>
            </a:rPr>
            <a:t>子育て関連施設に限らず、全国の人口が減少傾向にあるなか、全ての世代で人口が増加しており、人口増加に伴う様々な施設需要に対応していることなどから、類似団体と比較して、各施設の有形固定資産減価償却率は低い水準になっているといえます。</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164846</xdr:rowOff>
    </xdr:from>
    <xdr:to>
      <xdr:col>24</xdr:col>
      <xdr:colOff>114300</xdr:colOff>
      <xdr:row>40</xdr:row>
      <xdr:rowOff>94996</xdr:rowOff>
    </xdr:to>
    <xdr:sp macro="" textlink="">
      <xdr:nvSpPr>
        <xdr:cNvPr id="68" name="楕円 67"/>
        <xdr:cNvSpPr/>
      </xdr:nvSpPr>
      <xdr:spPr>
        <a:xfrm>
          <a:off x="4584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143273</xdr:rowOff>
    </xdr:from>
    <xdr:ext cx="405111" cy="259045"/>
    <xdr:sp macro="" textlink="">
      <xdr:nvSpPr>
        <xdr:cNvPr id="69" name="【図書館】&#10;有形固定資産減価償却率該当値テキスト"/>
        <xdr:cNvSpPr txBox="1"/>
      </xdr:nvSpPr>
      <xdr:spPr>
        <a:xfrm>
          <a:off x="4673600"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137414</xdr:rowOff>
    </xdr:from>
    <xdr:to>
      <xdr:col>20</xdr:col>
      <xdr:colOff>38100</xdr:colOff>
      <xdr:row>38</xdr:row>
      <xdr:rowOff>67564</xdr:rowOff>
    </xdr:to>
    <xdr:sp macro="" textlink="">
      <xdr:nvSpPr>
        <xdr:cNvPr id="70" name="楕円 69"/>
        <xdr:cNvSpPr/>
      </xdr:nvSpPr>
      <xdr:spPr>
        <a:xfrm>
          <a:off x="3746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xdr:rowOff>
    </xdr:from>
    <xdr:to>
      <xdr:col>24</xdr:col>
      <xdr:colOff>63500</xdr:colOff>
      <xdr:row>40</xdr:row>
      <xdr:rowOff>44196</xdr:rowOff>
    </xdr:to>
    <xdr:cxnSp macro="">
      <xdr:nvCxnSpPr>
        <xdr:cNvPr id="71" name="直線コネクタ 70"/>
        <xdr:cNvCxnSpPr/>
      </xdr:nvCxnSpPr>
      <xdr:spPr>
        <a:xfrm>
          <a:off x="3797300" y="6531864"/>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2"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3"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84091</xdr:rowOff>
    </xdr:from>
    <xdr:ext cx="405111" cy="259045"/>
    <xdr:sp macro="" textlink="">
      <xdr:nvSpPr>
        <xdr:cNvPr id="74" name="n_1mainValue【図書館】&#10;有形固定資産減価償却率"/>
        <xdr:cNvSpPr txBox="1"/>
      </xdr:nvSpPr>
      <xdr:spPr>
        <a:xfrm>
          <a:off x="3582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6" name="直線コネクタ 95"/>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7"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8" name="直線コネクタ 97"/>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2" name="フローチャート: 判断 10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3" name="フローチャート: 判断 102"/>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4" name="フローチャート: 判断 103"/>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132842</xdr:rowOff>
    </xdr:from>
    <xdr:to>
      <xdr:col>55</xdr:col>
      <xdr:colOff>50800</xdr:colOff>
      <xdr:row>38</xdr:row>
      <xdr:rowOff>62992</xdr:rowOff>
    </xdr:to>
    <xdr:sp macro="" textlink="">
      <xdr:nvSpPr>
        <xdr:cNvPr id="110" name="楕円 109"/>
        <xdr:cNvSpPr/>
      </xdr:nvSpPr>
      <xdr:spPr>
        <a:xfrm>
          <a:off x="10426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155719</xdr:rowOff>
    </xdr:from>
    <xdr:ext cx="469744" cy="259045"/>
    <xdr:sp macro="" textlink="">
      <xdr:nvSpPr>
        <xdr:cNvPr id="111" name="【図書館】&#10;一人当たり面積該当値テキスト"/>
        <xdr:cNvSpPr txBox="1"/>
      </xdr:nvSpPr>
      <xdr:spPr>
        <a:xfrm>
          <a:off x="10515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55118</xdr:rowOff>
    </xdr:from>
    <xdr:to>
      <xdr:col>50</xdr:col>
      <xdr:colOff>165100</xdr:colOff>
      <xdr:row>39</xdr:row>
      <xdr:rowOff>156718</xdr:rowOff>
    </xdr:to>
    <xdr:sp macro="" textlink="">
      <xdr:nvSpPr>
        <xdr:cNvPr id="112" name="楕円 111"/>
        <xdr:cNvSpPr/>
      </xdr:nvSpPr>
      <xdr:spPr>
        <a:xfrm>
          <a:off x="9588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xdr:rowOff>
    </xdr:from>
    <xdr:to>
      <xdr:col>55</xdr:col>
      <xdr:colOff>0</xdr:colOff>
      <xdr:row>39</xdr:row>
      <xdr:rowOff>105918</xdr:rowOff>
    </xdr:to>
    <xdr:cxnSp macro="">
      <xdr:nvCxnSpPr>
        <xdr:cNvPr id="113" name="直線コネクタ 112"/>
        <xdr:cNvCxnSpPr/>
      </xdr:nvCxnSpPr>
      <xdr:spPr>
        <a:xfrm flipV="1">
          <a:off x="9639300" y="652729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1541</xdr:rowOff>
    </xdr:from>
    <xdr:ext cx="469744" cy="259045"/>
    <xdr:sp macro="" textlink="">
      <xdr:nvSpPr>
        <xdr:cNvPr id="114" name="n_1ave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1795</xdr:rowOff>
    </xdr:from>
    <xdr:ext cx="469744" cy="259045"/>
    <xdr:sp macro="" textlink="">
      <xdr:nvSpPr>
        <xdr:cNvPr id="116" name="n_1mainValue【図書館】&#10;一人当たり面積"/>
        <xdr:cNvSpPr txBox="1"/>
      </xdr:nvSpPr>
      <xdr:spPr>
        <a:xfrm>
          <a:off x="93917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17145</xdr:rowOff>
    </xdr:from>
    <xdr:to>
      <xdr:col>24</xdr:col>
      <xdr:colOff>62865</xdr:colOff>
      <xdr:row>62</xdr:row>
      <xdr:rowOff>133350</xdr:rowOff>
    </xdr:to>
    <xdr:cxnSp macro="">
      <xdr:nvCxnSpPr>
        <xdr:cNvPr id="140" name="直線コネクタ 139"/>
        <xdr:cNvCxnSpPr/>
      </xdr:nvCxnSpPr>
      <xdr:spPr>
        <a:xfrm flipV="1">
          <a:off x="4634865" y="978979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137177</xdr:rowOff>
    </xdr:from>
    <xdr:ext cx="405111" cy="259045"/>
    <xdr:sp macro="" textlink="">
      <xdr:nvSpPr>
        <xdr:cNvPr id="141" name="【体育館・プール】&#10;有形固定資産減価償却率最小値テキスト"/>
        <xdr:cNvSpPr txBox="1"/>
      </xdr:nvSpPr>
      <xdr:spPr>
        <a:xfrm>
          <a:off x="4673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133350</xdr:rowOff>
    </xdr:from>
    <xdr:to>
      <xdr:col>24</xdr:col>
      <xdr:colOff>152400</xdr:colOff>
      <xdr:row>62</xdr:row>
      <xdr:rowOff>133350</xdr:rowOff>
    </xdr:to>
    <xdr:cxnSp macro="">
      <xdr:nvCxnSpPr>
        <xdr:cNvPr id="142" name="直線コネクタ 141"/>
        <xdr:cNvCxnSpPr/>
      </xdr:nvCxnSpPr>
      <xdr:spPr>
        <a:xfrm>
          <a:off x="4546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135272</xdr:rowOff>
    </xdr:from>
    <xdr:ext cx="405111" cy="259045"/>
    <xdr:sp macro="" textlink="">
      <xdr:nvSpPr>
        <xdr:cNvPr id="143" name="【体育館・プール】&#10;有形固定資産減価償却率最大値テキスト"/>
        <xdr:cNvSpPr txBox="1"/>
      </xdr:nvSpPr>
      <xdr:spPr>
        <a:xfrm>
          <a:off x="4673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17145</xdr:rowOff>
    </xdr:from>
    <xdr:to>
      <xdr:col>24</xdr:col>
      <xdr:colOff>152400</xdr:colOff>
      <xdr:row>57</xdr:row>
      <xdr:rowOff>17145</xdr:rowOff>
    </xdr:to>
    <xdr:cxnSp macro="">
      <xdr:nvCxnSpPr>
        <xdr:cNvPr id="144" name="直線コネクタ 143"/>
        <xdr:cNvCxnSpPr/>
      </xdr:nvCxnSpPr>
      <xdr:spPr>
        <a:xfrm>
          <a:off x="4546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4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46" name="フローチャート: 判断 14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48260</xdr:rowOff>
    </xdr:from>
    <xdr:to>
      <xdr:col>20</xdr:col>
      <xdr:colOff>38100</xdr:colOff>
      <xdr:row>59</xdr:row>
      <xdr:rowOff>149860</xdr:rowOff>
    </xdr:to>
    <xdr:sp macro="" textlink="">
      <xdr:nvSpPr>
        <xdr:cNvPr id="147" name="フローチャート: 判断 146"/>
        <xdr:cNvSpPr/>
      </xdr:nvSpPr>
      <xdr:spPr>
        <a:xfrm>
          <a:off x="3746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46355</xdr:rowOff>
    </xdr:from>
    <xdr:to>
      <xdr:col>15</xdr:col>
      <xdr:colOff>101600</xdr:colOff>
      <xdr:row>59</xdr:row>
      <xdr:rowOff>147955</xdr:rowOff>
    </xdr:to>
    <xdr:sp macro="" textlink="">
      <xdr:nvSpPr>
        <xdr:cNvPr id="148" name="フローチャート: 判断 147"/>
        <xdr:cNvSpPr/>
      </xdr:nvSpPr>
      <xdr:spPr>
        <a:xfrm>
          <a:off x="2857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54" name="楕円 153"/>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168927</xdr:rowOff>
    </xdr:from>
    <xdr:ext cx="405111" cy="259045"/>
    <xdr:sp macro="" textlink="">
      <xdr:nvSpPr>
        <xdr:cNvPr id="155" name="【体育館・プール】&#10;有形固定資産減価償却率該当値テキスト"/>
        <xdr:cNvSpPr txBox="1"/>
      </xdr:nvSpPr>
      <xdr:spPr>
        <a:xfrm>
          <a:off x="4673600" y="1062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160655</xdr:rowOff>
    </xdr:from>
    <xdr:to>
      <xdr:col>20</xdr:col>
      <xdr:colOff>38100</xdr:colOff>
      <xdr:row>63</xdr:row>
      <xdr:rowOff>90805</xdr:rowOff>
    </xdr:to>
    <xdr:sp macro="" textlink="">
      <xdr:nvSpPr>
        <xdr:cNvPr id="156" name="楕円 155"/>
        <xdr:cNvSpPr/>
      </xdr:nvSpPr>
      <xdr:spPr>
        <a:xfrm>
          <a:off x="3746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40005</xdr:rowOff>
    </xdr:to>
    <xdr:cxnSp macro="">
      <xdr:nvCxnSpPr>
        <xdr:cNvPr id="157" name="直線コネクタ 156"/>
        <xdr:cNvCxnSpPr/>
      </xdr:nvCxnSpPr>
      <xdr:spPr>
        <a:xfrm flipV="1">
          <a:off x="3797300" y="107632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166387</xdr:rowOff>
    </xdr:from>
    <xdr:ext cx="405111" cy="259045"/>
    <xdr:sp macro="" textlink="">
      <xdr:nvSpPr>
        <xdr:cNvPr id="158" name="n_1aveValue【体育館・プール】&#10;有形固定資産減価償却率"/>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159" name="n_2aveValue【体育館・プール】&#10;有形固定資産減価償却率"/>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81932</xdr:rowOff>
    </xdr:from>
    <xdr:ext cx="405111" cy="259045"/>
    <xdr:sp macro="" textlink="">
      <xdr:nvSpPr>
        <xdr:cNvPr id="160" name="n_1mainValue【体育館・プール】&#10;有形固定資産減価償却率"/>
        <xdr:cNvSpPr txBox="1"/>
      </xdr:nvSpPr>
      <xdr:spPr>
        <a:xfrm>
          <a:off x="35820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4" name="直線コネクタ 183"/>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5"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6" name="直線コネクタ 185"/>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7"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8" name="直線コネクタ 187"/>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9"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0" name="フローチャート: 判断 189"/>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1" name="フローチャート: 判断 190"/>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2" name="フローチャート: 判断 191"/>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198" name="楕円 197"/>
        <xdr:cNvSpPr/>
      </xdr:nvSpPr>
      <xdr:spPr>
        <a:xfrm>
          <a:off x="10426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78757</xdr:rowOff>
    </xdr:from>
    <xdr:ext cx="469744" cy="259045"/>
    <xdr:sp macro="" textlink="">
      <xdr:nvSpPr>
        <xdr:cNvPr id="199" name="【体育館・プール】&#10;一人当たり面積該当値テキスト"/>
        <xdr:cNvSpPr txBox="1"/>
      </xdr:nvSpPr>
      <xdr:spPr>
        <a:xfrm>
          <a:off x="10515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200" name="楕円 199"/>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106680</xdr:rowOff>
    </xdr:to>
    <xdr:cxnSp macro="">
      <xdr:nvCxnSpPr>
        <xdr:cNvPr id="201" name="直線コネクタ 200"/>
        <xdr:cNvCxnSpPr/>
      </xdr:nvCxnSpPr>
      <xdr:spPr>
        <a:xfrm>
          <a:off x="9639300" y="10378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02"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3"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158767</xdr:rowOff>
    </xdr:from>
    <xdr:ext cx="469744" cy="259045"/>
    <xdr:sp macro="" textlink="">
      <xdr:nvSpPr>
        <xdr:cNvPr id="204" name="n_1main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9" name="直線コネクタ 228"/>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30"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1" name="直線コネクタ 230"/>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2"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3" name="直線コネクタ 23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34"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5" name="フローチャート: 判断 234"/>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6" name="フローチャート: 判断 235"/>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7" name="フローチャート: 判断 236"/>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3" name="楕円 242"/>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44" name="【福祉施設】&#10;有形固定資産減価償却率該当値テキスト"/>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45" name="楕円 244"/>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118111</xdr:rowOff>
    </xdr:to>
    <xdr:cxnSp macro="">
      <xdr:nvCxnSpPr>
        <xdr:cNvPr id="246" name="直線コネクタ 245"/>
        <xdr:cNvCxnSpPr/>
      </xdr:nvCxnSpPr>
      <xdr:spPr>
        <a:xfrm flipV="1">
          <a:off x="3797300" y="139484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47"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8"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49" name="n_1main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75" name="直線コネクタ 274"/>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6"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7" name="直線コネクタ 276"/>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78"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79" name="直線コネクタ 278"/>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80" name="【福祉施設】&#10;一人当たり面積平均値テキスト"/>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81" name="フローチャート: 判断 280"/>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82" name="フローチャート: 判断 281"/>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83" name="フローチャート: 判断 282"/>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37919</xdr:rowOff>
    </xdr:from>
    <xdr:to>
      <xdr:col>55</xdr:col>
      <xdr:colOff>50800</xdr:colOff>
      <xdr:row>81</xdr:row>
      <xdr:rowOff>139519</xdr:rowOff>
    </xdr:to>
    <xdr:sp macro="" textlink="">
      <xdr:nvSpPr>
        <xdr:cNvPr id="289" name="楕円 288"/>
        <xdr:cNvSpPr/>
      </xdr:nvSpPr>
      <xdr:spPr>
        <a:xfrm>
          <a:off x="10426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60796</xdr:rowOff>
    </xdr:from>
    <xdr:ext cx="469744" cy="259045"/>
    <xdr:sp macro="" textlink="">
      <xdr:nvSpPr>
        <xdr:cNvPr id="290" name="【福祉施設】&#10;一人当たり面積該当値テキスト"/>
        <xdr:cNvSpPr txBox="1"/>
      </xdr:nvSpPr>
      <xdr:spPr>
        <a:xfrm>
          <a:off x="10515600" y="1377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291" name="楕円 290"/>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88719</xdr:rowOff>
    </xdr:to>
    <xdr:cxnSp macro="">
      <xdr:nvCxnSpPr>
        <xdr:cNvPr id="292" name="直線コネクタ 291"/>
        <xdr:cNvCxnSpPr/>
      </xdr:nvCxnSpPr>
      <xdr:spPr>
        <a:xfrm>
          <a:off x="9639300" y="139598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97989</xdr:rowOff>
    </xdr:from>
    <xdr:ext cx="469744" cy="259045"/>
    <xdr:sp macro="" textlink="">
      <xdr:nvSpPr>
        <xdr:cNvPr id="293" name="n_1aveValue【福祉施設】&#10;一人当たり面積"/>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294"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295" name="n_1mainValue【福祉施設】&#10;一人当たり面積"/>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4" name="テキスト ボックス 31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18" name="直線コネクタ 317"/>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19"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20" name="直線コネクタ 319"/>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21"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22" name="直線コネクタ 321"/>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73423</xdr:rowOff>
    </xdr:from>
    <xdr:ext cx="405111" cy="259045"/>
    <xdr:sp macro="" textlink="">
      <xdr:nvSpPr>
        <xdr:cNvPr id="323" name="【市民会館】&#10;有形固定資産減価償却率平均値テキスト"/>
        <xdr:cNvSpPr txBox="1"/>
      </xdr:nvSpPr>
      <xdr:spPr>
        <a:xfrm>
          <a:off x="4673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24" name="フローチャート: 判断 323"/>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25" name="フローチャート: 判断 324"/>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26" name="フローチャート: 判断 325"/>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32" name="楕円 331"/>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333" name="【市民会館】&#10;有形固定資産減価償却率該当値テキスト"/>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50546</xdr:rowOff>
    </xdr:from>
    <xdr:to>
      <xdr:col>20</xdr:col>
      <xdr:colOff>38100</xdr:colOff>
      <xdr:row>105</xdr:row>
      <xdr:rowOff>152146</xdr:rowOff>
    </xdr:to>
    <xdr:sp macro="" textlink="">
      <xdr:nvSpPr>
        <xdr:cNvPr id="334" name="楕円 333"/>
        <xdr:cNvSpPr/>
      </xdr:nvSpPr>
      <xdr:spPr>
        <a:xfrm>
          <a:off x="3746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101346</xdr:rowOff>
    </xdr:to>
    <xdr:cxnSp macro="">
      <xdr:nvCxnSpPr>
        <xdr:cNvPr id="335" name="直線コネクタ 334"/>
        <xdr:cNvCxnSpPr/>
      </xdr:nvCxnSpPr>
      <xdr:spPr>
        <a:xfrm flipV="1">
          <a:off x="3797300" y="1805558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20083</xdr:rowOff>
    </xdr:from>
    <xdr:ext cx="405111" cy="259045"/>
    <xdr:sp macro="" textlink="">
      <xdr:nvSpPr>
        <xdr:cNvPr id="336" name="n_1aveValue【市民会館】&#10;有形固定資産減価償却率"/>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7"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143273</xdr:rowOff>
    </xdr:from>
    <xdr:ext cx="405111" cy="259045"/>
    <xdr:sp macro="" textlink="">
      <xdr:nvSpPr>
        <xdr:cNvPr id="338" name="n_1mainValue【市民会館】&#10;有形固定資産減価償却率"/>
        <xdr:cNvSpPr txBox="1"/>
      </xdr:nvSpPr>
      <xdr:spPr>
        <a:xfrm>
          <a:off x="35820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62" name="直線コネクタ 361"/>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4" name="直線コネクタ 36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5"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6" name="直線コネクタ 365"/>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6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8" name="フローチャート: 判断 36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9" name="フローチャート: 判断 36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376" name="楕円 375"/>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377" name="【市民会館】&#10;一人当たり面積該当値テキスト"/>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378" name="楕円 377"/>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15239</xdr:rowOff>
    </xdr:to>
    <xdr:cxnSp macro="">
      <xdr:nvCxnSpPr>
        <xdr:cNvPr id="379" name="直線コネクタ 378"/>
        <xdr:cNvCxnSpPr/>
      </xdr:nvCxnSpPr>
      <xdr:spPr>
        <a:xfrm>
          <a:off x="9639300" y="1818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0"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382"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3" name="テキスト ボックス 3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5" name="テキスト ボックス 4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7" name="直線コネクタ 406"/>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8"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9" name="直線コネクタ 408"/>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10"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11" name="直線コネクタ 410"/>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12"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13" name="フローチャート: 判断 412"/>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14" name="フローチャート: 判断 413"/>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20" name="楕円 419"/>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21"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22" name="楕円 421"/>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23" name="直線コネクタ 422"/>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24"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25"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6" name="テキスト ボックス 435"/>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8" name="テキスト ボックス 437"/>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0" name="テキスト ボックス 43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50" name="直線コネクタ 449"/>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51"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52" name="直線コネクタ 451"/>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53"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54" name="直線コネクタ 453"/>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55" name="【一般廃棄物処理施設】&#10;一人当たり有形固定資産（償却資産）額平均値テキスト"/>
        <xdr:cNvSpPr txBox="1"/>
      </xdr:nvSpPr>
      <xdr:spPr>
        <a:xfrm>
          <a:off x="22199600" y="69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6" name="フローチャート: 判断 455"/>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7" name="フローチャート: 判断 456"/>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93396</xdr:rowOff>
    </xdr:from>
    <xdr:to>
      <xdr:col>116</xdr:col>
      <xdr:colOff>114300</xdr:colOff>
      <xdr:row>40</xdr:row>
      <xdr:rowOff>23546</xdr:rowOff>
    </xdr:to>
    <xdr:sp macro="" textlink="">
      <xdr:nvSpPr>
        <xdr:cNvPr id="463" name="楕円 462"/>
        <xdr:cNvSpPr/>
      </xdr:nvSpPr>
      <xdr:spPr>
        <a:xfrm>
          <a:off x="22110700" y="67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116273</xdr:rowOff>
    </xdr:from>
    <xdr:ext cx="534377" cy="259045"/>
    <xdr:sp macro="" textlink="">
      <xdr:nvSpPr>
        <xdr:cNvPr id="464" name="【一般廃棄物処理施設】&#10;一人当たり有形固定資産（償却資産）額該当値テキスト"/>
        <xdr:cNvSpPr txBox="1"/>
      </xdr:nvSpPr>
      <xdr:spPr>
        <a:xfrm>
          <a:off x="22199600" y="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5906</xdr:rowOff>
    </xdr:from>
    <xdr:to>
      <xdr:col>112</xdr:col>
      <xdr:colOff>38100</xdr:colOff>
      <xdr:row>40</xdr:row>
      <xdr:rowOff>107506</xdr:rowOff>
    </xdr:to>
    <xdr:sp macro="" textlink="">
      <xdr:nvSpPr>
        <xdr:cNvPr id="465" name="楕円 464"/>
        <xdr:cNvSpPr/>
      </xdr:nvSpPr>
      <xdr:spPr>
        <a:xfrm>
          <a:off x="21272500" y="68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144196</xdr:rowOff>
    </xdr:from>
    <xdr:to>
      <xdr:col>116</xdr:col>
      <xdr:colOff>63500</xdr:colOff>
      <xdr:row>40</xdr:row>
      <xdr:rowOff>56706</xdr:rowOff>
    </xdr:to>
    <xdr:cxnSp macro="">
      <xdr:nvCxnSpPr>
        <xdr:cNvPr id="466" name="直線コネクタ 465"/>
        <xdr:cNvCxnSpPr/>
      </xdr:nvCxnSpPr>
      <xdr:spPr>
        <a:xfrm flipV="1">
          <a:off x="21323300" y="6830746"/>
          <a:ext cx="8382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92739</xdr:rowOff>
    </xdr:from>
    <xdr:ext cx="534377" cy="259045"/>
    <xdr:sp macro="" textlink="">
      <xdr:nvSpPr>
        <xdr:cNvPr id="467" name="n_1aveValue【一般廃棄物処理施設】&#10;一人当たり有形固定資産（償却資産）額"/>
        <xdr:cNvSpPr txBox="1"/>
      </xdr:nvSpPr>
      <xdr:spPr>
        <a:xfrm>
          <a:off x="21043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124033</xdr:rowOff>
    </xdr:from>
    <xdr:ext cx="534377" cy="259045"/>
    <xdr:sp macro="" textlink="">
      <xdr:nvSpPr>
        <xdr:cNvPr id="468" name="n_1mainValue【一般廃棄物処理施設】&#10;一人当たり有形固定資産（償却資産）額"/>
        <xdr:cNvSpPr txBox="1"/>
      </xdr:nvSpPr>
      <xdr:spPr>
        <a:xfrm>
          <a:off x="21043411" y="66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493" name="直線コネクタ 492"/>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494"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495" name="直線コネクタ 494"/>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96"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97" name="直線コネクタ 49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15892</xdr:rowOff>
    </xdr:from>
    <xdr:ext cx="405111" cy="259045"/>
    <xdr:sp macro="" textlink="">
      <xdr:nvSpPr>
        <xdr:cNvPr id="498" name="【保健センター・保健所】&#10;有形固定資産減価償却率平均値テキスト"/>
        <xdr:cNvSpPr txBox="1"/>
      </xdr:nvSpPr>
      <xdr:spPr>
        <a:xfrm>
          <a:off x="16357600" y="10302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99" name="フローチャート: 判断 498"/>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500" name="フローチャート: 判断 499"/>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01" name="フローチャート: 判断 500"/>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29210</xdr:rowOff>
    </xdr:from>
    <xdr:to>
      <xdr:col>85</xdr:col>
      <xdr:colOff>177800</xdr:colOff>
      <xdr:row>64</xdr:row>
      <xdr:rowOff>130810</xdr:rowOff>
    </xdr:to>
    <xdr:sp macro="" textlink="">
      <xdr:nvSpPr>
        <xdr:cNvPr id="507" name="楕円 506"/>
        <xdr:cNvSpPr/>
      </xdr:nvSpPr>
      <xdr:spPr>
        <a:xfrm>
          <a:off x="162687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115587</xdr:rowOff>
    </xdr:from>
    <xdr:ext cx="405111" cy="259045"/>
    <xdr:sp macro="" textlink="">
      <xdr:nvSpPr>
        <xdr:cNvPr id="508" name="【保健センター・保健所】&#10;有形固定資産減価償却率該当値テキスト"/>
        <xdr:cNvSpPr txBox="1"/>
      </xdr:nvSpPr>
      <xdr:spPr>
        <a:xfrm>
          <a:off x="16357600" y="1091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92075</xdr:rowOff>
    </xdr:from>
    <xdr:to>
      <xdr:col>81</xdr:col>
      <xdr:colOff>101600</xdr:colOff>
      <xdr:row>65</xdr:row>
      <xdr:rowOff>22225</xdr:rowOff>
    </xdr:to>
    <xdr:sp macro="" textlink="">
      <xdr:nvSpPr>
        <xdr:cNvPr id="509" name="楕円 508"/>
        <xdr:cNvSpPr/>
      </xdr:nvSpPr>
      <xdr:spPr>
        <a:xfrm>
          <a:off x="15430500" y="11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80010</xdr:rowOff>
    </xdr:from>
    <xdr:to>
      <xdr:col>85</xdr:col>
      <xdr:colOff>127000</xdr:colOff>
      <xdr:row>64</xdr:row>
      <xdr:rowOff>142875</xdr:rowOff>
    </xdr:to>
    <xdr:cxnSp macro="">
      <xdr:nvCxnSpPr>
        <xdr:cNvPr id="510" name="直線コネクタ 509"/>
        <xdr:cNvCxnSpPr/>
      </xdr:nvCxnSpPr>
      <xdr:spPr>
        <a:xfrm flipV="1">
          <a:off x="15481300" y="110528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92092</xdr:rowOff>
    </xdr:from>
    <xdr:ext cx="405111" cy="259045"/>
    <xdr:sp macro="" textlink="">
      <xdr:nvSpPr>
        <xdr:cNvPr id="511" name="n_1aveValue【保健センター・保健所】&#10;有形固定資産減価償却率"/>
        <xdr:cNvSpPr txBox="1"/>
      </xdr:nvSpPr>
      <xdr:spPr>
        <a:xfrm>
          <a:off x="152660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86377</xdr:rowOff>
    </xdr:from>
    <xdr:ext cx="405111" cy="259045"/>
    <xdr:sp macro="" textlink="">
      <xdr:nvSpPr>
        <xdr:cNvPr id="512" name="n_2aveValue【保健センター・保健所】&#10;有形固定資産減価償却率"/>
        <xdr:cNvSpPr txBox="1"/>
      </xdr:nvSpPr>
      <xdr:spPr>
        <a:xfrm>
          <a:off x="14389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13352</xdr:rowOff>
    </xdr:from>
    <xdr:ext cx="405111" cy="259045"/>
    <xdr:sp macro="" textlink="">
      <xdr:nvSpPr>
        <xdr:cNvPr id="513" name="n_1mainValue【保健センター・保健所】&#10;有形固定資産減価償却率"/>
        <xdr:cNvSpPr txBox="1"/>
      </xdr:nvSpPr>
      <xdr:spPr>
        <a:xfrm>
          <a:off x="15266044" y="1115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39" name="直線コネクタ 538"/>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40"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41" name="直線コネクタ 540"/>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42"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43" name="直線コネクタ 542"/>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44" name="【保健センター・保健所】&#10;一人当たり面積平均値テキスト"/>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45" name="フローチャート: 判断 544"/>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46" name="フローチャート: 判断 545"/>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47" name="フローチャート: 判断 546"/>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128815</xdr:rowOff>
    </xdr:from>
    <xdr:to>
      <xdr:col>116</xdr:col>
      <xdr:colOff>114300</xdr:colOff>
      <xdr:row>59</xdr:row>
      <xdr:rowOff>58965</xdr:rowOff>
    </xdr:to>
    <xdr:sp macro="" textlink="">
      <xdr:nvSpPr>
        <xdr:cNvPr id="553" name="楕円 552"/>
        <xdr:cNvSpPr/>
      </xdr:nvSpPr>
      <xdr:spPr>
        <a:xfrm>
          <a:off x="22110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151692</xdr:rowOff>
    </xdr:from>
    <xdr:ext cx="469744" cy="259045"/>
    <xdr:sp macro="" textlink="">
      <xdr:nvSpPr>
        <xdr:cNvPr id="554" name="【保健センター・保健所】&#10;一人当たり面積該当値テキスト"/>
        <xdr:cNvSpPr txBox="1"/>
      </xdr:nvSpPr>
      <xdr:spPr>
        <a:xfrm>
          <a:off x="22199600"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128815</xdr:rowOff>
    </xdr:from>
    <xdr:to>
      <xdr:col>112</xdr:col>
      <xdr:colOff>38100</xdr:colOff>
      <xdr:row>59</xdr:row>
      <xdr:rowOff>58965</xdr:rowOff>
    </xdr:to>
    <xdr:sp macro="" textlink="">
      <xdr:nvSpPr>
        <xdr:cNvPr id="555" name="楕円 554"/>
        <xdr:cNvSpPr/>
      </xdr:nvSpPr>
      <xdr:spPr>
        <a:xfrm>
          <a:off x="2127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8165</xdr:rowOff>
    </xdr:from>
    <xdr:to>
      <xdr:col>116</xdr:col>
      <xdr:colOff>63500</xdr:colOff>
      <xdr:row>59</xdr:row>
      <xdr:rowOff>8165</xdr:rowOff>
    </xdr:to>
    <xdr:cxnSp macro="">
      <xdr:nvCxnSpPr>
        <xdr:cNvPr id="556" name="直線コネクタ 555"/>
        <xdr:cNvCxnSpPr/>
      </xdr:nvCxnSpPr>
      <xdr:spPr>
        <a:xfrm>
          <a:off x="21323300" y="1012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131734</xdr:rowOff>
    </xdr:from>
    <xdr:ext cx="469744" cy="259045"/>
    <xdr:sp macro="" textlink="">
      <xdr:nvSpPr>
        <xdr:cNvPr id="557"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58" name="n_2ave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75492</xdr:rowOff>
    </xdr:from>
    <xdr:ext cx="469744" cy="259045"/>
    <xdr:sp macro="" textlink="">
      <xdr:nvSpPr>
        <xdr:cNvPr id="559" name="n_1mainValue【保健センター・保健所】&#10;一人当たり面積"/>
        <xdr:cNvSpPr txBox="1"/>
      </xdr:nvSpPr>
      <xdr:spPr>
        <a:xfrm>
          <a:off x="210757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61" name="正方形/長方形 56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62" name="正方形/長方形 56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63" name="正方形/長方形 56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64" name="正方形/長方形 56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7" name="正方形/長方形 56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8" name="正方形/長方形 56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9" name="正方形/長方形 56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70" name="正方形/長方形 56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2" name="直線コネクタ 5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3" name="テキスト ボックス 5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4" name="直線コネクタ 5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5" name="テキスト ボックス 5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6" name="直線コネクタ 5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7" name="テキスト ボックス 5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8" name="直線コネクタ 5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9" name="テキスト ボックス 5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0" name="直線コネクタ 5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1" name="テキスト ボックス 5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95" name="直線コネクタ 594"/>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96"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97" name="直線コネクタ 596"/>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98"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99" name="直線コネクタ 598"/>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600"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01" name="フローチャート: 判断 600"/>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602" name="フローチャート: 判断 601"/>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03" name="フローチャート: 判断 602"/>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609" name="楕円 608"/>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78122</xdr:rowOff>
    </xdr:from>
    <xdr:ext cx="405111" cy="259045"/>
    <xdr:sp macro="" textlink="">
      <xdr:nvSpPr>
        <xdr:cNvPr id="610" name="【庁舎】&#10;有形固定資産減価償却率該当値テキスト"/>
        <xdr:cNvSpPr txBox="1"/>
      </xdr:nvSpPr>
      <xdr:spPr>
        <a:xfrm>
          <a:off x="163576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611" name="楕円 610"/>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150495</xdr:rowOff>
    </xdr:from>
    <xdr:to>
      <xdr:col>85</xdr:col>
      <xdr:colOff>127000</xdr:colOff>
      <xdr:row>104</xdr:row>
      <xdr:rowOff>26670</xdr:rowOff>
    </xdr:to>
    <xdr:cxnSp macro="">
      <xdr:nvCxnSpPr>
        <xdr:cNvPr id="612" name="直線コネクタ 611"/>
        <xdr:cNvCxnSpPr/>
      </xdr:nvCxnSpPr>
      <xdr:spPr>
        <a:xfrm flipV="1">
          <a:off x="15481300" y="178098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613" name="n_1ave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14"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68597</xdr:rowOff>
    </xdr:from>
    <xdr:ext cx="405111" cy="259045"/>
    <xdr:sp macro="" textlink="">
      <xdr:nvSpPr>
        <xdr:cNvPr id="615" name="n_1mainValue【庁舎】&#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7" name="テキスト ボックス 6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41" name="直線コネクタ 640"/>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3" name="直線コネクタ 64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44"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45" name="直線コネクタ 644"/>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46"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47" name="フローチャート: 判断 646"/>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48" name="フローチャート: 判断 647"/>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49" name="フローチャート: 判断 648"/>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95613</xdr:rowOff>
    </xdr:from>
    <xdr:to>
      <xdr:col>116</xdr:col>
      <xdr:colOff>114300</xdr:colOff>
      <xdr:row>104</xdr:row>
      <xdr:rowOff>25763</xdr:rowOff>
    </xdr:to>
    <xdr:sp macro="" textlink="">
      <xdr:nvSpPr>
        <xdr:cNvPr id="655" name="楕円 654"/>
        <xdr:cNvSpPr/>
      </xdr:nvSpPr>
      <xdr:spPr>
        <a:xfrm>
          <a:off x="22110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118490</xdr:rowOff>
    </xdr:from>
    <xdr:ext cx="469744" cy="259045"/>
    <xdr:sp macro="" textlink="">
      <xdr:nvSpPr>
        <xdr:cNvPr id="656" name="【庁舎】&#10;一人当たり面積該当値テキスト"/>
        <xdr:cNvSpPr txBox="1"/>
      </xdr:nvSpPr>
      <xdr:spPr>
        <a:xfrm>
          <a:off x="22199600" y="176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657" name="楕円 656"/>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146413</xdr:rowOff>
    </xdr:to>
    <xdr:cxnSp macro="">
      <xdr:nvCxnSpPr>
        <xdr:cNvPr id="658" name="直線コネクタ 657"/>
        <xdr:cNvCxnSpPr/>
      </xdr:nvCxnSpPr>
      <xdr:spPr>
        <a:xfrm>
          <a:off x="21323300" y="177894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59" name="n_1ave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60" name="n_2aveValue【庁舎】&#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661" name="n_1mainValue【庁舎】&#10;一人当たり面積"/>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類似団体と比較して、図書館・一般廃棄物処理施設を除いた施設で有形固定資産減価償却率が低くなっています。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区では、全国の人口が減少傾向にあるなか、全ての世代で人口が増加しており、人口増加に伴う様々な施設需要に対応しているなどから、類似団体と比較して、各施設の有形固定資産減価償却率は低い水準になっているといえます。</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年度の財政力指数は、前年度比</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年度以来、引き続き１を上回っています。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が１を超える団体は特別区財政調整交付金算定上の収入超過団体であり、普通交付金が交付されません。しかし、収入超過は交付金算定における理論上の数値であるため、この指数で直ちに財政の富裕度を判断することはできません。</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財政力指数は、地方財政状況調査で用いられる直近３か年の平均値です。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36286</xdr:rowOff>
    </xdr:from>
    <xdr:to>
      <xdr:col>23</xdr:col>
      <xdr:colOff>133350</xdr:colOff>
      <xdr:row>35</xdr:row>
      <xdr:rowOff>139700</xdr:rowOff>
    </xdr:to>
    <xdr:cxnSp macro="">
      <xdr:nvCxnSpPr>
        <xdr:cNvPr id="71" name="直線コネクタ 70"/>
        <xdr:cNvCxnSpPr/>
      </xdr:nvCxnSpPr>
      <xdr:spPr>
        <a:xfrm flipV="1">
          <a:off x="4114800" y="60370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2722</xdr:rowOff>
    </xdr:to>
    <xdr:cxnSp macro="">
      <xdr:nvCxnSpPr>
        <xdr:cNvPr id="74" name="直線コネクタ 73"/>
        <xdr:cNvCxnSpPr/>
      </xdr:nvCxnSpPr>
      <xdr:spPr>
        <a:xfrm flipV="1">
          <a:off x="3225800" y="61404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36</xdr:row>
      <xdr:rowOff>2722</xdr:rowOff>
    </xdr:to>
    <xdr:cxnSp macro="">
      <xdr:nvCxnSpPr>
        <xdr:cNvPr id="77" name="直線コネクタ 76"/>
        <xdr:cNvCxnSpPr/>
      </xdr:nvCxnSpPr>
      <xdr:spPr>
        <a:xfrm>
          <a:off x="2336800" y="612321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19050</xdr:rowOff>
    </xdr:from>
    <xdr:to>
      <xdr:col>11</xdr:col>
      <xdr:colOff>31750</xdr:colOff>
      <xdr:row>35</xdr:row>
      <xdr:rowOff>122464</xdr:rowOff>
    </xdr:to>
    <xdr:cxnSp macro="">
      <xdr:nvCxnSpPr>
        <xdr:cNvPr id="80" name="直線コネクタ 79"/>
        <xdr:cNvCxnSpPr/>
      </xdr:nvCxnSpPr>
      <xdr:spPr>
        <a:xfrm>
          <a:off x="1447800" y="60198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34</xdr:row>
      <xdr:rowOff>156936</xdr:rowOff>
    </xdr:from>
    <xdr:to>
      <xdr:col>23</xdr:col>
      <xdr:colOff>184150</xdr:colOff>
      <xdr:row>35</xdr:row>
      <xdr:rowOff>87086</xdr:rowOff>
    </xdr:to>
    <xdr:sp macro="" textlink="">
      <xdr:nvSpPr>
        <xdr:cNvPr id="90" name="楕円 89"/>
        <xdr:cNvSpPr/>
      </xdr:nvSpPr>
      <xdr:spPr>
        <a:xfrm>
          <a:off x="4902200" y="59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78213</xdr:rowOff>
    </xdr:from>
    <xdr:ext cx="762000" cy="259045"/>
    <xdr:sp macro="" textlink="">
      <xdr:nvSpPr>
        <xdr:cNvPr id="91" name="財政力該当値テキスト"/>
        <xdr:cNvSpPr txBox="1"/>
      </xdr:nvSpPr>
      <xdr:spPr>
        <a:xfrm>
          <a:off x="5041900" y="590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2" name="楕円 91"/>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3" name="テキスト ボックス 92"/>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4" name="楕円 93"/>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5" name="テキスト ボックス 94"/>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71664</xdr:rowOff>
    </xdr:from>
    <xdr:to>
      <xdr:col>11</xdr:col>
      <xdr:colOff>82550</xdr:colOff>
      <xdr:row>36</xdr:row>
      <xdr:rowOff>1814</xdr:rowOff>
    </xdr:to>
    <xdr:sp macro="" textlink="">
      <xdr:nvSpPr>
        <xdr:cNvPr id="96" name="楕円 95"/>
        <xdr:cNvSpPr/>
      </xdr:nvSpPr>
      <xdr:spPr>
        <a:xfrm>
          <a:off x="2286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97" name="テキスト ボックス 96"/>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34</xdr:row>
      <xdr:rowOff>139700</xdr:rowOff>
    </xdr:from>
    <xdr:to>
      <xdr:col>7</xdr:col>
      <xdr:colOff>31750</xdr:colOff>
      <xdr:row>35</xdr:row>
      <xdr:rowOff>69850</xdr:rowOff>
    </xdr:to>
    <xdr:sp macro="" textlink="">
      <xdr:nvSpPr>
        <xdr:cNvPr id="98" name="楕円 97"/>
        <xdr:cNvSpPr/>
      </xdr:nvSpPr>
      <xdr:spPr>
        <a:xfrm>
          <a:off x="139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80027</xdr:rowOff>
    </xdr:from>
    <xdr:ext cx="762000" cy="259045"/>
    <xdr:sp macro="" textlink="">
      <xdr:nvSpPr>
        <xdr:cNvPr id="99" name="テキスト ボックス 98"/>
        <xdr:cNvSpPr txBox="1"/>
      </xdr:nvSpPr>
      <xdr:spPr>
        <a:xfrm>
          <a:off x="1066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財政の弾力性を示す総合的な指標である経常収支比率は、比率が高いほど新たな住民サービスに対応できる余地が少なくなり、財政は硬直化していることになります。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年度決算の経常収支比率は、株式等譲渡所得割交付金などの経常的な一般財源の増により、前年度比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％となり、類似団体平均と比較しても低い比率で、区の財政の弾力性は他団体と比べて高い水準であると言えます。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65</xdr:row>
      <xdr:rowOff>143002</xdr:rowOff>
    </xdr:to>
    <xdr:cxnSp macro="">
      <xdr:nvCxnSpPr>
        <xdr:cNvPr id="127" name="直線コネクタ 126"/>
        <xdr:cNvCxnSpPr/>
      </xdr:nvCxnSpPr>
      <xdr:spPr>
        <a:xfrm flipV="1">
          <a:off x="4953000" y="10433050"/>
          <a:ext cx="0" cy="8542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8"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9" name="直線コネクタ 128"/>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30"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31" name="直線コネクタ 130"/>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170180</xdr:rowOff>
    </xdr:to>
    <xdr:cxnSp macro="">
      <xdr:nvCxnSpPr>
        <xdr:cNvPr id="132" name="直線コネクタ 131"/>
        <xdr:cNvCxnSpPr/>
      </xdr:nvCxnSpPr>
      <xdr:spPr>
        <a:xfrm flipV="1">
          <a:off x="4114800" y="1043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170705</xdr:rowOff>
    </xdr:from>
    <xdr:ext cx="762000" cy="259045"/>
    <xdr:sp macro="" textlink="">
      <xdr:nvSpPr>
        <xdr:cNvPr id="133" name="財政構造の弾力性平均値テキスト"/>
        <xdr:cNvSpPr txBox="1"/>
      </xdr:nvSpPr>
      <xdr:spPr>
        <a:xfrm>
          <a:off x="5041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34" name="フローチャート: 判断 133"/>
        <xdr:cNvSpPr/>
      </xdr:nvSpPr>
      <xdr:spPr>
        <a:xfrm>
          <a:off x="4902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60</xdr:row>
      <xdr:rowOff>170180</xdr:rowOff>
    </xdr:to>
    <xdr:cxnSp macro="">
      <xdr:nvCxnSpPr>
        <xdr:cNvPr id="135" name="直線コネクタ 134"/>
        <xdr:cNvCxnSpPr/>
      </xdr:nvCxnSpPr>
      <xdr:spPr>
        <a:xfrm>
          <a:off x="3225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150368</xdr:rowOff>
    </xdr:from>
    <xdr:to>
      <xdr:col>19</xdr:col>
      <xdr:colOff>184150</xdr:colOff>
      <xdr:row>64</xdr:row>
      <xdr:rowOff>80518</xdr:rowOff>
    </xdr:to>
    <xdr:sp macro="" textlink="">
      <xdr:nvSpPr>
        <xdr:cNvPr id="136" name="フローチャート: 判断 135"/>
        <xdr:cNvSpPr/>
      </xdr:nvSpPr>
      <xdr:spPr>
        <a:xfrm>
          <a:off x="4064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37" name="テキスト ボックス 136"/>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44704</xdr:rowOff>
    </xdr:to>
    <xdr:cxnSp macro="">
      <xdr:nvCxnSpPr>
        <xdr:cNvPr id="138" name="直線コネクタ 137"/>
        <xdr:cNvCxnSpPr/>
      </xdr:nvCxnSpPr>
      <xdr:spPr>
        <a:xfrm>
          <a:off x="2336800" y="102641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9" name="フローチャート: 判断 138"/>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0" name="テキスト ボックス 139"/>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62</xdr:row>
      <xdr:rowOff>25146</xdr:rowOff>
    </xdr:to>
    <xdr:cxnSp macro="">
      <xdr:nvCxnSpPr>
        <xdr:cNvPr id="141" name="直線コネクタ 140"/>
        <xdr:cNvCxnSpPr/>
      </xdr:nvCxnSpPr>
      <xdr:spPr>
        <a:xfrm flipV="1">
          <a:off x="1447800" y="1026414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2" name="フローチャート: 判断 141"/>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3" name="テキスト ボックス 142"/>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44" name="フローチャート: 判断 143"/>
        <xdr:cNvSpPr/>
      </xdr:nvSpPr>
      <xdr:spPr>
        <a:xfrm>
          <a:off x="1397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45" name="テキスト ボックス 144"/>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2"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5" name="楕円 154"/>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6" name="テキスト ボックス 155"/>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8" name="テキスト ボックス 157"/>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9" name="楕円 158"/>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60" name="テキスト ボックス 159"/>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類似団体平均と比較して、人口１人当たりの決算額が上回っている主な要因は物件費であり、平成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年度においても港区保育室事業の増などにより、前年度比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％増加しています。人件費については、退職手当の減などにより、前年度比５億円、</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人件費や物件費等の経常的経費節減など、不断の内部努力を徹底し、港区ならではの質の高い行政サービスを提供しつつ、緊急課題等にも的確に対応できる財政構造を維持していきます。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88" name="直線コネクタ 187"/>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89"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0" name="直線コネクタ 189"/>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1"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2" name="直線コネクタ 191"/>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160158</xdr:rowOff>
    </xdr:from>
    <xdr:to>
      <xdr:col>23</xdr:col>
      <xdr:colOff>133350</xdr:colOff>
      <xdr:row>84</xdr:row>
      <xdr:rowOff>4099</xdr:rowOff>
    </xdr:to>
    <xdr:cxnSp macro="">
      <xdr:nvCxnSpPr>
        <xdr:cNvPr id="193" name="直線コネクタ 192"/>
        <xdr:cNvCxnSpPr/>
      </xdr:nvCxnSpPr>
      <xdr:spPr>
        <a:xfrm>
          <a:off x="4114800" y="14390508"/>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4"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5" name="フローチャート: 判断 194"/>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160158</xdr:rowOff>
    </xdr:from>
    <xdr:to>
      <xdr:col>19</xdr:col>
      <xdr:colOff>133350</xdr:colOff>
      <xdr:row>83</xdr:row>
      <xdr:rowOff>165539</xdr:rowOff>
    </xdr:to>
    <xdr:cxnSp macro="">
      <xdr:nvCxnSpPr>
        <xdr:cNvPr id="196" name="直線コネクタ 195"/>
        <xdr:cNvCxnSpPr/>
      </xdr:nvCxnSpPr>
      <xdr:spPr>
        <a:xfrm flipV="1">
          <a:off x="3225800" y="14390508"/>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7" name="フローチャート: 判断 196"/>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198" name="テキスト ボックス 197"/>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153918</xdr:rowOff>
    </xdr:from>
    <xdr:to>
      <xdr:col>15</xdr:col>
      <xdr:colOff>82550</xdr:colOff>
      <xdr:row>83</xdr:row>
      <xdr:rowOff>165539</xdr:rowOff>
    </xdr:to>
    <xdr:cxnSp macro="">
      <xdr:nvCxnSpPr>
        <xdr:cNvPr id="199" name="直線コネクタ 198"/>
        <xdr:cNvCxnSpPr/>
      </xdr:nvCxnSpPr>
      <xdr:spPr>
        <a:xfrm>
          <a:off x="2336800" y="14384268"/>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0" name="フローチャート: 判断 199"/>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1" name="テキスト ボックス 200"/>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90534</xdr:rowOff>
    </xdr:from>
    <xdr:to>
      <xdr:col>11</xdr:col>
      <xdr:colOff>31750</xdr:colOff>
      <xdr:row>83</xdr:row>
      <xdr:rowOff>153918</xdr:rowOff>
    </xdr:to>
    <xdr:cxnSp macro="">
      <xdr:nvCxnSpPr>
        <xdr:cNvPr id="202" name="直線コネクタ 201"/>
        <xdr:cNvCxnSpPr/>
      </xdr:nvCxnSpPr>
      <xdr:spPr>
        <a:xfrm>
          <a:off x="1447800" y="14320884"/>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3" name="フローチャート: 判断 202"/>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4" name="テキスト ボックス 203"/>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5" name="フローチャート: 判断 204"/>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6" name="テキスト ボックス 205"/>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124749</xdr:rowOff>
    </xdr:from>
    <xdr:to>
      <xdr:col>23</xdr:col>
      <xdr:colOff>184150</xdr:colOff>
      <xdr:row>84</xdr:row>
      <xdr:rowOff>54899</xdr:rowOff>
    </xdr:to>
    <xdr:sp macro="" textlink="">
      <xdr:nvSpPr>
        <xdr:cNvPr id="212" name="楕円 211"/>
        <xdr:cNvSpPr/>
      </xdr:nvSpPr>
      <xdr:spPr>
        <a:xfrm>
          <a:off x="4902200" y="143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96826</xdr:rowOff>
    </xdr:from>
    <xdr:ext cx="762000" cy="259045"/>
    <xdr:sp macro="" textlink="">
      <xdr:nvSpPr>
        <xdr:cNvPr id="213" name="人件費・物件費等の状況該当値テキスト"/>
        <xdr:cNvSpPr txBox="1"/>
      </xdr:nvSpPr>
      <xdr:spPr>
        <a:xfrm>
          <a:off x="5041900" y="1432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109358</xdr:rowOff>
    </xdr:from>
    <xdr:to>
      <xdr:col>19</xdr:col>
      <xdr:colOff>184150</xdr:colOff>
      <xdr:row>84</xdr:row>
      <xdr:rowOff>39508</xdr:rowOff>
    </xdr:to>
    <xdr:sp macro="" textlink="">
      <xdr:nvSpPr>
        <xdr:cNvPr id="214" name="楕円 213"/>
        <xdr:cNvSpPr/>
      </xdr:nvSpPr>
      <xdr:spPr>
        <a:xfrm>
          <a:off x="4064000" y="14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24285</xdr:rowOff>
    </xdr:from>
    <xdr:ext cx="736600" cy="259045"/>
    <xdr:sp macro="" textlink="">
      <xdr:nvSpPr>
        <xdr:cNvPr id="215" name="テキスト ボックス 214"/>
        <xdr:cNvSpPr txBox="1"/>
      </xdr:nvSpPr>
      <xdr:spPr>
        <a:xfrm>
          <a:off x="3733800" y="1442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114739</xdr:rowOff>
    </xdr:from>
    <xdr:to>
      <xdr:col>15</xdr:col>
      <xdr:colOff>133350</xdr:colOff>
      <xdr:row>84</xdr:row>
      <xdr:rowOff>44889</xdr:rowOff>
    </xdr:to>
    <xdr:sp macro="" textlink="">
      <xdr:nvSpPr>
        <xdr:cNvPr id="216" name="楕円 215"/>
        <xdr:cNvSpPr/>
      </xdr:nvSpPr>
      <xdr:spPr>
        <a:xfrm>
          <a:off x="3175000" y="14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29666</xdr:rowOff>
    </xdr:from>
    <xdr:ext cx="762000" cy="259045"/>
    <xdr:sp macro="" textlink="">
      <xdr:nvSpPr>
        <xdr:cNvPr id="217" name="テキスト ボックス 216"/>
        <xdr:cNvSpPr txBox="1"/>
      </xdr:nvSpPr>
      <xdr:spPr>
        <a:xfrm>
          <a:off x="2844800" y="1443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103118</xdr:rowOff>
    </xdr:from>
    <xdr:to>
      <xdr:col>11</xdr:col>
      <xdr:colOff>82550</xdr:colOff>
      <xdr:row>84</xdr:row>
      <xdr:rowOff>33268</xdr:rowOff>
    </xdr:to>
    <xdr:sp macro="" textlink="">
      <xdr:nvSpPr>
        <xdr:cNvPr id="218" name="楕円 217"/>
        <xdr:cNvSpPr/>
      </xdr:nvSpPr>
      <xdr:spPr>
        <a:xfrm>
          <a:off x="22860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18045</xdr:rowOff>
    </xdr:from>
    <xdr:ext cx="762000" cy="259045"/>
    <xdr:sp macro="" textlink="">
      <xdr:nvSpPr>
        <xdr:cNvPr id="219" name="テキスト ボックス 218"/>
        <xdr:cNvSpPr txBox="1"/>
      </xdr:nvSpPr>
      <xdr:spPr>
        <a:xfrm>
          <a:off x="1955800" y="1441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39734</xdr:rowOff>
    </xdr:from>
    <xdr:to>
      <xdr:col>7</xdr:col>
      <xdr:colOff>31750</xdr:colOff>
      <xdr:row>83</xdr:row>
      <xdr:rowOff>141334</xdr:rowOff>
    </xdr:to>
    <xdr:sp macro="" textlink="">
      <xdr:nvSpPr>
        <xdr:cNvPr id="220" name="楕円 219"/>
        <xdr:cNvSpPr/>
      </xdr:nvSpPr>
      <xdr:spPr>
        <a:xfrm>
          <a:off x="1397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126111</xdr:rowOff>
    </xdr:from>
    <xdr:ext cx="762000" cy="259045"/>
    <xdr:sp macro="" textlink="">
      <xdr:nvSpPr>
        <xdr:cNvPr id="221" name="テキスト ボックス 220"/>
        <xdr:cNvSpPr txBox="1"/>
      </xdr:nvSpPr>
      <xdr:spPr>
        <a:xfrm>
          <a:off x="1066800" y="1435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今後も年功的な給与上昇の抑制、職務・職責に応じた給与制度の改正を進め、一層の給与の適正化及び人件費の削減に取り組みます。</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年度のラスパイレス指数については、公表前のため、平成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48" name="直線コネクタ 247"/>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9"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0" name="直線コネクタ 249"/>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3" name="直線コネクタ 252"/>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128270</xdr:rowOff>
    </xdr:to>
    <xdr:cxnSp macro="">
      <xdr:nvCxnSpPr>
        <xdr:cNvPr id="256" name="直線コネクタ 255"/>
        <xdr:cNvCxnSpPr/>
      </xdr:nvCxnSpPr>
      <xdr:spPr>
        <a:xfrm>
          <a:off x="15290800" y="1450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7" name="フローチャート: 判断 256"/>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8" name="テキスト ボックス 257"/>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84</xdr:row>
      <xdr:rowOff>106680</xdr:rowOff>
    </xdr:to>
    <xdr:cxnSp macro="">
      <xdr:nvCxnSpPr>
        <xdr:cNvPr id="259" name="直線コネクタ 258"/>
        <xdr:cNvCxnSpPr/>
      </xdr:nvCxnSpPr>
      <xdr:spPr>
        <a:xfrm>
          <a:off x="14401800" y="1388110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85</xdr:row>
      <xdr:rowOff>31750</xdr:rowOff>
    </xdr:to>
    <xdr:cxnSp macro="">
      <xdr:nvCxnSpPr>
        <xdr:cNvPr id="262" name="直線コネクタ 261"/>
        <xdr:cNvCxnSpPr/>
      </xdr:nvCxnSpPr>
      <xdr:spPr>
        <a:xfrm flipV="1">
          <a:off x="13512800" y="138811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3" name="フローチャート: 判断 262"/>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4" name="テキスト ボックス 263"/>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5" name="フローチャート: 判断 264"/>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6" name="テキスト ボックス 265"/>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2" name="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3"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4" name="楕円 273"/>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5" name="テキスト ボックス 274"/>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6" name="楕円 275"/>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7" name="テキスト ボックス 276"/>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78" name="楕円 277"/>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79" name="テキスト ボックス 278"/>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1" name="テキスト ボックス 280"/>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人口増等による行政需要が増大する中にあっても、関係部門からの応援体制の構築など職員体制の柔軟な見直し、適材適所の職員配置等により、前年度比で「０．１４人減」となりました。</a:t>
          </a:r>
        </a:p>
        <a:p>
          <a:r>
            <a:rPr kumimoji="1" lang="ja-JP" altLang="en-US" sz="1300">
              <a:latin typeface="ＭＳ Ｐゴシック" panose="020B0600070205080204" pitchFamily="50" charset="-128"/>
              <a:ea typeface="ＭＳ Ｐゴシック" panose="020B0600070205080204" pitchFamily="50" charset="-128"/>
            </a:rPr>
            <a:t>今後も、区の人口は増加が続く見込みですが、限られた人員の中で、社会経済情勢の変化や増大する行政需要に対応できる職員体制を堅持していきます。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3" name="直線コネクタ 312"/>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4"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5" name="直線コネクタ 314"/>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6"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7" name="直線コネクタ 316"/>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71120</xdr:rowOff>
    </xdr:to>
    <xdr:cxnSp macro="">
      <xdr:nvCxnSpPr>
        <xdr:cNvPr id="318" name="直線コネクタ 317"/>
        <xdr:cNvCxnSpPr/>
      </xdr:nvCxnSpPr>
      <xdr:spPr>
        <a:xfrm flipV="1">
          <a:off x="16179800" y="105134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19"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0" name="フローチャート: 判断 319"/>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82610</xdr:rowOff>
    </xdr:to>
    <xdr:cxnSp macro="">
      <xdr:nvCxnSpPr>
        <xdr:cNvPr id="321" name="直線コネクタ 320"/>
        <xdr:cNvCxnSpPr/>
      </xdr:nvCxnSpPr>
      <xdr:spPr>
        <a:xfrm flipV="1">
          <a:off x="15290800" y="1052957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2" name="フローチャート: 判断 321"/>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3" name="テキスト ボックス 322"/>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82610</xdr:rowOff>
    </xdr:from>
    <xdr:to>
      <xdr:col>72</xdr:col>
      <xdr:colOff>203200</xdr:colOff>
      <xdr:row>61</xdr:row>
      <xdr:rowOff>87206</xdr:rowOff>
    </xdr:to>
    <xdr:cxnSp macro="">
      <xdr:nvCxnSpPr>
        <xdr:cNvPr id="324" name="直線コネクタ 323"/>
        <xdr:cNvCxnSpPr/>
      </xdr:nvCxnSpPr>
      <xdr:spPr>
        <a:xfrm flipV="1">
          <a:off x="14401800" y="105410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5" name="フローチャート: 判断 324"/>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6" name="テキスト ボックス 325"/>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102144</xdr:rowOff>
    </xdr:to>
    <xdr:cxnSp macro="">
      <xdr:nvCxnSpPr>
        <xdr:cNvPr id="327" name="直線コネクタ 326"/>
        <xdr:cNvCxnSpPr/>
      </xdr:nvCxnSpPr>
      <xdr:spPr>
        <a:xfrm flipV="1">
          <a:off x="13512800" y="105456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28" name="フローチャート: 判断 327"/>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29" name="テキスト ボックス 328"/>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0" name="フローチャート: 判断 329"/>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1" name="テキスト ボックス 330"/>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37" name="楕円 336"/>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147760</xdr:rowOff>
    </xdr:from>
    <xdr:ext cx="762000" cy="259045"/>
    <xdr:sp macro="" textlink="">
      <xdr:nvSpPr>
        <xdr:cNvPr id="338" name="定員管理の状況該当値テキスト"/>
        <xdr:cNvSpPr txBox="1"/>
      </xdr:nvSpPr>
      <xdr:spPr>
        <a:xfrm>
          <a:off x="17106900" y="104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39" name="楕円 338"/>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106697</xdr:rowOff>
    </xdr:from>
    <xdr:ext cx="736600" cy="259045"/>
    <xdr:sp macro="" textlink="">
      <xdr:nvSpPr>
        <xdr:cNvPr id="340" name="テキスト ボックス 339"/>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31810</xdr:rowOff>
    </xdr:from>
    <xdr:to>
      <xdr:col>73</xdr:col>
      <xdr:colOff>44450</xdr:colOff>
      <xdr:row>61</xdr:row>
      <xdr:rowOff>133410</xdr:rowOff>
    </xdr:to>
    <xdr:sp macro="" textlink="">
      <xdr:nvSpPr>
        <xdr:cNvPr id="341" name="楕円 340"/>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42" name="テキスト ボックス 341"/>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4" name="テキスト ボックス 343"/>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45" name="楕円 344"/>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46" name="テキスト ボックス 345"/>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地方債の元利償還金等の減少などにより、前年度比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この比率は、義務的経費である公債費や公債費に準ずる経費の標準財政規模に対する割合をいい、直近３か年度の平均値です。公債費は、自治体の判断で削減や先送りができない経費であることから、この比率が高いほど、財政の弾力性が低いといえますが、負の値となっていることから、区財政が健全である状況を示してい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2" name="直線コネクタ 371"/>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3"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4" name="直線コネクタ 373"/>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6" name="直線コネクタ 37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26458</xdr:rowOff>
    </xdr:from>
    <xdr:to>
      <xdr:col>81</xdr:col>
      <xdr:colOff>44450</xdr:colOff>
      <xdr:row>40</xdr:row>
      <xdr:rowOff>86783</xdr:rowOff>
    </xdr:to>
    <xdr:cxnSp macro="">
      <xdr:nvCxnSpPr>
        <xdr:cNvPr id="377" name="直線コネクタ 376"/>
        <xdr:cNvCxnSpPr/>
      </xdr:nvCxnSpPr>
      <xdr:spPr>
        <a:xfrm flipV="1">
          <a:off x="16179800" y="68844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78"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79" name="フローチャート: 判断 378"/>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147108</xdr:rowOff>
    </xdr:to>
    <xdr:cxnSp macro="">
      <xdr:nvCxnSpPr>
        <xdr:cNvPr id="380" name="直線コネクタ 379"/>
        <xdr:cNvCxnSpPr/>
      </xdr:nvCxnSpPr>
      <xdr:spPr>
        <a:xfrm flipV="1">
          <a:off x="15290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1" name="フローチャート: 判断 380"/>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2" name="テキスト ボックス 381"/>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147108</xdr:rowOff>
    </xdr:from>
    <xdr:to>
      <xdr:col>72</xdr:col>
      <xdr:colOff>203200</xdr:colOff>
      <xdr:row>41</xdr:row>
      <xdr:rowOff>76200</xdr:rowOff>
    </xdr:to>
    <xdr:cxnSp macro="">
      <xdr:nvCxnSpPr>
        <xdr:cNvPr id="383" name="直線コネクタ 382"/>
        <xdr:cNvCxnSpPr/>
      </xdr:nvCxnSpPr>
      <xdr:spPr>
        <a:xfrm flipV="1">
          <a:off x="14401800" y="70051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4" name="フローチャート: 判断 383"/>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5" name="テキスト ボックス 384"/>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5292</xdr:rowOff>
    </xdr:to>
    <xdr:cxnSp macro="">
      <xdr:nvCxnSpPr>
        <xdr:cNvPr id="386" name="直線コネクタ 385"/>
        <xdr:cNvCxnSpPr/>
      </xdr:nvCxnSpPr>
      <xdr:spPr>
        <a:xfrm flipV="1">
          <a:off x="13512800" y="71056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7" name="フローチャート: 判断 386"/>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88" name="テキスト ボックス 387"/>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89" name="フローチャート: 判断 388"/>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0" name="テキスト ボックス 389"/>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396" name="楕円 395"/>
        <xdr:cNvSpPr/>
      </xdr:nvSpPr>
      <xdr:spPr>
        <a:xfrm>
          <a:off x="16967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119185</xdr:rowOff>
    </xdr:from>
    <xdr:ext cx="762000" cy="259045"/>
    <xdr:sp macro="" textlink="">
      <xdr:nvSpPr>
        <xdr:cNvPr id="397" name="公債費負担の状況該当値テキスト"/>
        <xdr:cNvSpPr txBox="1"/>
      </xdr:nvSpPr>
      <xdr:spPr>
        <a:xfrm>
          <a:off x="17106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8" name="楕円 397"/>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9" name="テキスト ボックス 398"/>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96308</xdr:rowOff>
    </xdr:from>
    <xdr:to>
      <xdr:col>73</xdr:col>
      <xdr:colOff>44450</xdr:colOff>
      <xdr:row>41</xdr:row>
      <xdr:rowOff>26458</xdr:rowOff>
    </xdr:to>
    <xdr:sp macro="" textlink="">
      <xdr:nvSpPr>
        <xdr:cNvPr id="400" name="楕円 399"/>
        <xdr:cNvSpPr/>
      </xdr:nvSpPr>
      <xdr:spPr>
        <a:xfrm>
          <a:off x="15240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11235</xdr:rowOff>
    </xdr:from>
    <xdr:ext cx="762000" cy="259045"/>
    <xdr:sp macro="" textlink="">
      <xdr:nvSpPr>
        <xdr:cNvPr id="401" name="テキスト ボックス 400"/>
        <xdr:cNvSpPr txBox="1"/>
      </xdr:nvSpPr>
      <xdr:spPr>
        <a:xfrm>
          <a:off x="14909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2" name="楕円 401"/>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3" name="テキスト ボックス 402"/>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125942</xdr:rowOff>
    </xdr:from>
    <xdr:to>
      <xdr:col>64</xdr:col>
      <xdr:colOff>152400</xdr:colOff>
      <xdr:row>42</xdr:row>
      <xdr:rowOff>56092</xdr:rowOff>
    </xdr:to>
    <xdr:sp macro="" textlink="">
      <xdr:nvSpPr>
        <xdr:cNvPr id="404" name="楕円 403"/>
        <xdr:cNvSpPr/>
      </xdr:nvSpPr>
      <xdr:spPr>
        <a:xfrm>
          <a:off x="13462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40869</xdr:rowOff>
    </xdr:from>
    <xdr:ext cx="762000" cy="259045"/>
    <xdr:sp macro="" textlink="">
      <xdr:nvSpPr>
        <xdr:cNvPr id="405" name="テキスト ボックス 404"/>
        <xdr:cNvSpPr txBox="1"/>
      </xdr:nvSpPr>
      <xdr:spPr>
        <a:xfrm>
          <a:off x="13131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地方債残高や退職手当支給予定額等の将来負担額の合計は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億円、基金等の充当可能財源等は</a:t>
          </a:r>
          <a:r>
            <a:rPr kumimoji="1" lang="en-US" altLang="ja-JP" sz="1300">
              <a:latin typeface="ＭＳ Ｐゴシック" panose="020B0600070205080204" pitchFamily="50" charset="-128"/>
              <a:ea typeface="ＭＳ Ｐゴシック" panose="020B0600070205080204" pitchFamily="50" charset="-128"/>
            </a:rPr>
            <a:t>1,878</a:t>
          </a:r>
          <a:r>
            <a:rPr kumimoji="1" lang="ja-JP" altLang="en-US" sz="1300">
              <a:latin typeface="ＭＳ Ｐゴシック" panose="020B0600070205080204" pitchFamily="50" charset="-128"/>
              <a:ea typeface="ＭＳ Ｐゴシック" panose="020B0600070205080204" pitchFamily="50" charset="-128"/>
            </a:rPr>
            <a:t>億円となり、充当可能財源等が将来負担額を上回っているため、平成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年度の将来負担比率は、算定上「－％」となっています。</a:t>
          </a:r>
        </a:p>
        <a:p>
          <a:r>
            <a:rPr kumimoji="1" lang="ja-JP" altLang="en-US" sz="1300">
              <a:latin typeface="ＭＳ Ｐゴシック" panose="020B0600070205080204" pitchFamily="50" charset="-128"/>
              <a:ea typeface="ＭＳ Ｐゴシック" panose="020B0600070205080204" pitchFamily="50" charset="-128"/>
            </a:rPr>
            <a:t>この比率が高いほど、将来の負担が大きいことから区財政を圧迫する可能性が大きいといえますが、比率を実数にすると△</a:t>
          </a:r>
          <a:r>
            <a:rPr kumimoji="1" lang="en-US" altLang="ja-JP" sz="1300">
              <a:latin typeface="ＭＳ Ｐゴシック" panose="020B0600070205080204" pitchFamily="50" charset="-128"/>
              <a:ea typeface="ＭＳ Ｐゴシック" panose="020B0600070205080204" pitchFamily="50" charset="-128"/>
            </a:rPr>
            <a:t>191.6</a:t>
          </a:r>
          <a:r>
            <a:rPr kumimoji="1" lang="ja-JP" altLang="en-US" sz="1300">
              <a:latin typeface="ＭＳ Ｐゴシック" panose="020B0600070205080204" pitchFamily="50" charset="-128"/>
              <a:ea typeface="ＭＳ Ｐゴシック" panose="020B0600070205080204" pitchFamily="50" charset="-128"/>
            </a:rPr>
            <a:t>％となり、区財政が健全である状況を示しています。</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比率計算の分子である、地方税などの使途が特定されていない経常的な収入（以下「経常一般財源」）を財源とする人件費は、退職金や職員給等の減により前年度比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ポイント増加したため、人件費の割合は前年度比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50800</xdr:rowOff>
    </xdr:to>
    <xdr:cxnSp macro="">
      <xdr:nvCxnSpPr>
        <xdr:cNvPr id="68" name="直線コネクタ 67"/>
        <xdr:cNvCxnSpPr/>
      </xdr:nvCxnSpPr>
      <xdr:spPr>
        <a:xfrm flipV="1">
          <a:off x="3987800" y="5782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50800</xdr:rowOff>
    </xdr:to>
    <xdr:cxnSp macro="">
      <xdr:nvCxnSpPr>
        <xdr:cNvPr id="71" name="直線コネクタ 70"/>
        <xdr:cNvCxnSpPr/>
      </xdr:nvCxnSpPr>
      <xdr:spPr>
        <a:xfrm>
          <a:off x="3098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116114</xdr:rowOff>
    </xdr:to>
    <xdr:cxnSp macro="">
      <xdr:nvCxnSpPr>
        <xdr:cNvPr id="74" name="直線コネクタ 73"/>
        <xdr:cNvCxnSpPr/>
      </xdr:nvCxnSpPr>
      <xdr:spPr>
        <a:xfrm flipV="1">
          <a:off x="2209800" y="5880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76" name="テキスト ボックス 75"/>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116114</xdr:rowOff>
    </xdr:from>
    <xdr:to>
      <xdr:col>11</xdr:col>
      <xdr:colOff>9525</xdr:colOff>
      <xdr:row>36</xdr:row>
      <xdr:rowOff>78014</xdr:rowOff>
    </xdr:to>
    <xdr:cxnSp macro="">
      <xdr:nvCxnSpPr>
        <xdr:cNvPr id="77" name="直線コネクタ 76"/>
        <xdr:cNvCxnSpPr/>
      </xdr:nvCxnSpPr>
      <xdr:spPr>
        <a:xfrm flipV="1">
          <a:off x="1320800" y="594541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153505</xdr:rowOff>
    </xdr:from>
    <xdr:ext cx="762000" cy="259045"/>
    <xdr:sp macro="" textlink="">
      <xdr:nvSpPr>
        <xdr:cNvPr id="88" name="人件費該当値テキスト"/>
        <xdr:cNvSpPr txBox="1"/>
      </xdr:nvSpPr>
      <xdr:spPr>
        <a:xfrm>
          <a:off x="4914900" y="563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0" name="テキスト ボックス 89"/>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65314</xdr:rowOff>
    </xdr:from>
    <xdr:to>
      <xdr:col>11</xdr:col>
      <xdr:colOff>60325</xdr:colOff>
      <xdr:row>34</xdr:row>
      <xdr:rowOff>166914</xdr:rowOff>
    </xdr:to>
    <xdr:sp macro="" textlink="">
      <xdr:nvSpPr>
        <xdr:cNvPr id="93" name="楕円 92"/>
        <xdr:cNvSpPr/>
      </xdr:nvSpPr>
      <xdr:spPr>
        <a:xfrm>
          <a:off x="2159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5641</xdr:rowOff>
    </xdr:from>
    <xdr:ext cx="762000" cy="259045"/>
    <xdr:sp macro="" textlink="">
      <xdr:nvSpPr>
        <xdr:cNvPr id="94" name="テキスト ボックス 93"/>
        <xdr:cNvSpPr txBox="1"/>
      </xdr:nvSpPr>
      <xdr:spPr>
        <a:xfrm>
          <a:off x="1828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経常一般財源を財源とする物件費は、港区保育室事業に要する経費等の増により、前年度比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ポイント増加しましたが、比率計算の分母である経常一般財源等の増により、物件費の割合は前年度比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人口増に伴い、増加が続く物件費については、港区財政運営方針（平成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年度）において経常的経費の節減を掲げており、効果性・効率性の観点から経費を節減していきます。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57150</xdr:rowOff>
    </xdr:to>
    <xdr:cxnSp macro="">
      <xdr:nvCxnSpPr>
        <xdr:cNvPr id="124" name="直線コネクタ 123"/>
        <xdr:cNvCxnSpPr/>
      </xdr:nvCxnSpPr>
      <xdr:spPr>
        <a:xfrm flipV="1">
          <a:off x="16510000" y="2413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29227</xdr:rowOff>
    </xdr:from>
    <xdr:ext cx="762000" cy="259045"/>
    <xdr:sp macro="" textlink="">
      <xdr:nvSpPr>
        <xdr:cNvPr id="125"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57150</xdr:rowOff>
    </xdr:from>
    <xdr:to>
      <xdr:col>82</xdr:col>
      <xdr:colOff>196850</xdr:colOff>
      <xdr:row>21</xdr:row>
      <xdr:rowOff>57150</xdr:rowOff>
    </xdr:to>
    <xdr:cxnSp macro="">
      <xdr:nvCxnSpPr>
        <xdr:cNvPr id="126" name="直線コネクタ 125"/>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57150</xdr:rowOff>
    </xdr:from>
    <xdr:to>
      <xdr:col>82</xdr:col>
      <xdr:colOff>107950</xdr:colOff>
      <xdr:row>21</xdr:row>
      <xdr:rowOff>82550</xdr:rowOff>
    </xdr:to>
    <xdr:cxnSp macro="">
      <xdr:nvCxnSpPr>
        <xdr:cNvPr id="129" name="直線コネクタ 128"/>
        <xdr:cNvCxnSpPr/>
      </xdr:nvCxnSpPr>
      <xdr:spPr>
        <a:xfrm flipV="1">
          <a:off x="15671800" y="3657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21</xdr:row>
      <xdr:rowOff>82550</xdr:rowOff>
    </xdr:to>
    <xdr:cxnSp macro="">
      <xdr:nvCxnSpPr>
        <xdr:cNvPr id="132" name="直線コネクタ 131"/>
        <xdr:cNvCxnSpPr/>
      </xdr:nvCxnSpPr>
      <xdr:spPr>
        <a:xfrm>
          <a:off x="14782800" y="3403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33" name="フローチャート: 判断 132"/>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4" name="テキスト ボックス 133"/>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19</xdr:row>
      <xdr:rowOff>146050</xdr:rowOff>
    </xdr:to>
    <xdr:cxnSp macro="">
      <xdr:nvCxnSpPr>
        <xdr:cNvPr id="135" name="直線コネクタ 134"/>
        <xdr:cNvCxnSpPr/>
      </xdr:nvCxnSpPr>
      <xdr:spPr>
        <a:xfrm>
          <a:off x="13893800" y="330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6" name="フローチャート: 判断 135"/>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37" name="テキスト ボックス 136"/>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76200</xdr:rowOff>
    </xdr:to>
    <xdr:cxnSp macro="">
      <xdr:nvCxnSpPr>
        <xdr:cNvPr id="138" name="直線コネクタ 137"/>
        <xdr:cNvCxnSpPr/>
      </xdr:nvCxnSpPr>
      <xdr:spPr>
        <a:xfrm flipV="1">
          <a:off x="13004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41" name="フローチャート: 判断 140"/>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42" name="テキスト ボックス 141"/>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6350</xdr:rowOff>
    </xdr:from>
    <xdr:to>
      <xdr:col>82</xdr:col>
      <xdr:colOff>158750</xdr:colOff>
      <xdr:row>21</xdr:row>
      <xdr:rowOff>107950</xdr:rowOff>
    </xdr:to>
    <xdr:sp macro="" textlink="">
      <xdr:nvSpPr>
        <xdr:cNvPr id="148" name="楕円 147"/>
        <xdr:cNvSpPr/>
      </xdr:nvSpPr>
      <xdr:spPr>
        <a:xfrm>
          <a:off x="164592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9"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31750</xdr:rowOff>
    </xdr:from>
    <xdr:to>
      <xdr:col>78</xdr:col>
      <xdr:colOff>120650</xdr:colOff>
      <xdr:row>21</xdr:row>
      <xdr:rowOff>133350</xdr:rowOff>
    </xdr:to>
    <xdr:sp macro="" textlink="">
      <xdr:nvSpPr>
        <xdr:cNvPr id="150" name="楕円 149"/>
        <xdr:cNvSpPr/>
      </xdr:nvSpPr>
      <xdr:spPr>
        <a:xfrm>
          <a:off x="15621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118127</xdr:rowOff>
    </xdr:from>
    <xdr:ext cx="736600" cy="259045"/>
    <xdr:sp macro="" textlink="">
      <xdr:nvSpPr>
        <xdr:cNvPr id="151" name="テキスト ボックス 150"/>
        <xdr:cNvSpPr txBox="1"/>
      </xdr:nvSpPr>
      <xdr:spPr>
        <a:xfrm>
          <a:off x="15290800" y="371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2" name="楕円 151"/>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3" name="テキスト ボックス 152"/>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4" name="楕円 153"/>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5" name="テキスト ボックス 154"/>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6" name="楕円 155"/>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7" name="テキスト ボックス 156"/>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比率計算の分子である、経常一般財源を財源とする扶助費は、地域型保育事業に要する経費等の増により、前年度比</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ポイント増加しました。その結果、比率計算の分母である経常一般財源等の総額が前年度比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ポイント増加しつつも、扶助費の割合は前年度比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3" name="直線コネクタ 182"/>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4"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5" name="直線コネクタ 184"/>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6"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7" name="直線コネクタ 186"/>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17272</xdr:rowOff>
    </xdr:from>
    <xdr:to>
      <xdr:col>24</xdr:col>
      <xdr:colOff>25400</xdr:colOff>
      <xdr:row>54</xdr:row>
      <xdr:rowOff>90424</xdr:rowOff>
    </xdr:to>
    <xdr:cxnSp macro="">
      <xdr:nvCxnSpPr>
        <xdr:cNvPr id="188" name="直線コネクタ 187"/>
        <xdr:cNvCxnSpPr/>
      </xdr:nvCxnSpPr>
      <xdr:spPr>
        <a:xfrm>
          <a:off x="3987800" y="92755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2557</xdr:rowOff>
    </xdr:from>
    <xdr:ext cx="762000" cy="259045"/>
    <xdr:sp macro="" textlink="">
      <xdr:nvSpPr>
        <xdr:cNvPr id="189" name="扶助費平均値テキスト"/>
        <xdr:cNvSpPr txBox="1"/>
      </xdr:nvSpPr>
      <xdr:spPr>
        <a:xfrm>
          <a:off x="4914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0" name="フローチャート: 判断 189"/>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106426</xdr:rowOff>
    </xdr:from>
    <xdr:to>
      <xdr:col>19</xdr:col>
      <xdr:colOff>187325</xdr:colOff>
      <xdr:row>54</xdr:row>
      <xdr:rowOff>17272</xdr:rowOff>
    </xdr:to>
    <xdr:cxnSp macro="">
      <xdr:nvCxnSpPr>
        <xdr:cNvPr id="191" name="直線コネクタ 190"/>
        <xdr:cNvCxnSpPr/>
      </xdr:nvCxnSpPr>
      <xdr:spPr>
        <a:xfrm>
          <a:off x="3098800" y="9193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2" name="フローチャート: 判断 191"/>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193" name="テキスト ボックス 192"/>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24130</xdr:rowOff>
    </xdr:from>
    <xdr:to>
      <xdr:col>15</xdr:col>
      <xdr:colOff>98425</xdr:colOff>
      <xdr:row>53</xdr:row>
      <xdr:rowOff>106426</xdr:rowOff>
    </xdr:to>
    <xdr:cxnSp macro="">
      <xdr:nvCxnSpPr>
        <xdr:cNvPr id="194" name="直線コネクタ 193"/>
        <xdr:cNvCxnSpPr/>
      </xdr:nvCxnSpPr>
      <xdr:spPr>
        <a:xfrm>
          <a:off x="2209800" y="9110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5" name="フローチャート: 判断 194"/>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196" name="テキスト ボックス 195"/>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24130</xdr:rowOff>
    </xdr:from>
    <xdr:to>
      <xdr:col>11</xdr:col>
      <xdr:colOff>9525</xdr:colOff>
      <xdr:row>53</xdr:row>
      <xdr:rowOff>42418</xdr:rowOff>
    </xdr:to>
    <xdr:cxnSp macro="">
      <xdr:nvCxnSpPr>
        <xdr:cNvPr id="197" name="直線コネクタ 196"/>
        <xdr:cNvCxnSpPr/>
      </xdr:nvCxnSpPr>
      <xdr:spPr>
        <a:xfrm flipV="1">
          <a:off x="1320800" y="9110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8" name="フローチャート: 判断 19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9" name="テキスト ボックス 198"/>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39624</xdr:rowOff>
    </xdr:from>
    <xdr:to>
      <xdr:col>24</xdr:col>
      <xdr:colOff>76200</xdr:colOff>
      <xdr:row>54</xdr:row>
      <xdr:rowOff>141224</xdr:rowOff>
    </xdr:to>
    <xdr:sp macro="" textlink="">
      <xdr:nvSpPr>
        <xdr:cNvPr id="207" name="楕円 206"/>
        <xdr:cNvSpPr/>
      </xdr:nvSpPr>
      <xdr:spPr>
        <a:xfrm>
          <a:off x="47752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56151</xdr:rowOff>
    </xdr:from>
    <xdr:ext cx="762000" cy="259045"/>
    <xdr:sp macro="" textlink="">
      <xdr:nvSpPr>
        <xdr:cNvPr id="208" name="扶助費該当値テキスト"/>
        <xdr:cNvSpPr txBox="1"/>
      </xdr:nvSpPr>
      <xdr:spPr>
        <a:xfrm>
          <a:off x="4914900" y="914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137922</xdr:rowOff>
    </xdr:from>
    <xdr:to>
      <xdr:col>20</xdr:col>
      <xdr:colOff>38100</xdr:colOff>
      <xdr:row>54</xdr:row>
      <xdr:rowOff>68072</xdr:rowOff>
    </xdr:to>
    <xdr:sp macro="" textlink="">
      <xdr:nvSpPr>
        <xdr:cNvPr id="209" name="楕円 208"/>
        <xdr:cNvSpPr/>
      </xdr:nvSpPr>
      <xdr:spPr>
        <a:xfrm>
          <a:off x="3937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78249</xdr:rowOff>
    </xdr:from>
    <xdr:ext cx="736600" cy="259045"/>
    <xdr:sp macro="" textlink="">
      <xdr:nvSpPr>
        <xdr:cNvPr id="210" name="テキスト ボックス 209"/>
        <xdr:cNvSpPr txBox="1"/>
      </xdr:nvSpPr>
      <xdr:spPr>
        <a:xfrm>
          <a:off x="3606800" y="899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55626</xdr:rowOff>
    </xdr:from>
    <xdr:to>
      <xdr:col>15</xdr:col>
      <xdr:colOff>149225</xdr:colOff>
      <xdr:row>53</xdr:row>
      <xdr:rowOff>157226</xdr:rowOff>
    </xdr:to>
    <xdr:sp macro="" textlink="">
      <xdr:nvSpPr>
        <xdr:cNvPr id="211" name="楕円 210"/>
        <xdr:cNvSpPr/>
      </xdr:nvSpPr>
      <xdr:spPr>
        <a:xfrm>
          <a:off x="3048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167403</xdr:rowOff>
    </xdr:from>
    <xdr:ext cx="762000" cy="259045"/>
    <xdr:sp macro="" textlink="">
      <xdr:nvSpPr>
        <xdr:cNvPr id="212" name="テキスト ボックス 211"/>
        <xdr:cNvSpPr txBox="1"/>
      </xdr:nvSpPr>
      <xdr:spPr>
        <a:xfrm>
          <a:off x="2717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144780</xdr:rowOff>
    </xdr:from>
    <xdr:to>
      <xdr:col>11</xdr:col>
      <xdr:colOff>60325</xdr:colOff>
      <xdr:row>53</xdr:row>
      <xdr:rowOff>74930</xdr:rowOff>
    </xdr:to>
    <xdr:sp macro="" textlink="">
      <xdr:nvSpPr>
        <xdr:cNvPr id="213" name="楕円 212"/>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85107</xdr:rowOff>
    </xdr:from>
    <xdr:ext cx="762000" cy="259045"/>
    <xdr:sp macro="" textlink="">
      <xdr:nvSpPr>
        <xdr:cNvPr id="214" name="テキスト ボックス 213"/>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163068</xdr:rowOff>
    </xdr:from>
    <xdr:to>
      <xdr:col>6</xdr:col>
      <xdr:colOff>171450</xdr:colOff>
      <xdr:row>53</xdr:row>
      <xdr:rowOff>93218</xdr:rowOff>
    </xdr:to>
    <xdr:sp macro="" textlink="">
      <xdr:nvSpPr>
        <xdr:cNvPr id="215" name="楕円 214"/>
        <xdr:cNvSpPr/>
      </xdr:nvSpPr>
      <xdr:spPr>
        <a:xfrm>
          <a:off x="1270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103395</xdr:rowOff>
    </xdr:from>
    <xdr:ext cx="762000" cy="259045"/>
    <xdr:sp macro="" textlink="">
      <xdr:nvSpPr>
        <xdr:cNvPr id="216" name="テキスト ボックス 215"/>
        <xdr:cNvSpPr txBox="1"/>
      </xdr:nvSpPr>
      <xdr:spPr>
        <a:xfrm>
          <a:off x="939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維持補修費、貸付費及び繰出金については、維持補修費の区立運動場管理運営に要する経費等の増、繰出金の実績増などにより、比率計算の分母である経常一般財源等の総額も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ポイント増加しつつも、全体としての割合は前年度比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2" name="直線コネクタ 241"/>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5"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6" name="直線コネクタ 245"/>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53</xdr:row>
      <xdr:rowOff>115570</xdr:rowOff>
    </xdr:to>
    <xdr:cxnSp macro="">
      <xdr:nvCxnSpPr>
        <xdr:cNvPr id="247" name="直線コネクタ 246"/>
        <xdr:cNvCxnSpPr/>
      </xdr:nvCxnSpPr>
      <xdr:spPr>
        <a:xfrm>
          <a:off x="15671800" y="9065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8"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9" name="フローチャート: 判断 248"/>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149860</xdr:rowOff>
    </xdr:from>
    <xdr:to>
      <xdr:col>78</xdr:col>
      <xdr:colOff>69850</xdr:colOff>
      <xdr:row>52</xdr:row>
      <xdr:rowOff>149860</xdr:rowOff>
    </xdr:to>
    <xdr:cxnSp macro="">
      <xdr:nvCxnSpPr>
        <xdr:cNvPr id="250" name="直線コネクタ 249"/>
        <xdr:cNvCxnSpPr/>
      </xdr:nvCxnSpPr>
      <xdr:spPr>
        <a:xfrm>
          <a:off x="14782800" y="9065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1" name="フローチャート: 判断 250"/>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2" name="テキスト ボックス 25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149860</xdr:rowOff>
    </xdr:to>
    <xdr:cxnSp macro="">
      <xdr:nvCxnSpPr>
        <xdr:cNvPr id="253" name="直線コネクタ 252"/>
        <xdr:cNvCxnSpPr/>
      </xdr:nvCxnSpPr>
      <xdr:spPr>
        <a:xfrm>
          <a:off x="13893800" y="904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4" name="フローチャート: 判断 25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55" name="テキスト ボックス 25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53</xdr:row>
      <xdr:rowOff>115570</xdr:rowOff>
    </xdr:to>
    <xdr:cxnSp macro="">
      <xdr:nvCxnSpPr>
        <xdr:cNvPr id="256" name="直線コネクタ 255"/>
        <xdr:cNvCxnSpPr/>
      </xdr:nvCxnSpPr>
      <xdr:spPr>
        <a:xfrm flipV="1">
          <a:off x="13004800" y="9042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7" name="フローチャート: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58" name="テキスト ボックス 25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59" name="フローチャート: 判断 258"/>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0" name="テキスト ボックス 259"/>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66" name="楕円 265"/>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81297</xdr:rowOff>
    </xdr:from>
    <xdr:ext cx="762000" cy="259045"/>
    <xdr:sp macro="" textlink="">
      <xdr:nvSpPr>
        <xdr:cNvPr id="267" name="その他該当値テキスト"/>
        <xdr:cNvSpPr txBox="1"/>
      </xdr:nvSpPr>
      <xdr:spPr>
        <a:xfrm>
          <a:off x="165989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99060</xdr:rowOff>
    </xdr:from>
    <xdr:to>
      <xdr:col>78</xdr:col>
      <xdr:colOff>120650</xdr:colOff>
      <xdr:row>53</xdr:row>
      <xdr:rowOff>29210</xdr:rowOff>
    </xdr:to>
    <xdr:sp macro="" textlink="">
      <xdr:nvSpPr>
        <xdr:cNvPr id="268" name="楕円 267"/>
        <xdr:cNvSpPr/>
      </xdr:nvSpPr>
      <xdr:spPr>
        <a:xfrm>
          <a:off x="15621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39387</xdr:rowOff>
    </xdr:from>
    <xdr:ext cx="736600" cy="259045"/>
    <xdr:sp macro="" textlink="">
      <xdr:nvSpPr>
        <xdr:cNvPr id="269" name="テキスト ボックス 268"/>
        <xdr:cNvSpPr txBox="1"/>
      </xdr:nvSpPr>
      <xdr:spPr>
        <a:xfrm>
          <a:off x="15290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99060</xdr:rowOff>
    </xdr:from>
    <xdr:to>
      <xdr:col>74</xdr:col>
      <xdr:colOff>31750</xdr:colOff>
      <xdr:row>53</xdr:row>
      <xdr:rowOff>29210</xdr:rowOff>
    </xdr:to>
    <xdr:sp macro="" textlink="">
      <xdr:nvSpPr>
        <xdr:cNvPr id="270" name="楕円 269"/>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39387</xdr:rowOff>
    </xdr:from>
    <xdr:ext cx="762000" cy="259045"/>
    <xdr:sp macro="" textlink="">
      <xdr:nvSpPr>
        <xdr:cNvPr id="271" name="テキスト ボックス 270"/>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72" name="楕円 271"/>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73" name="テキスト ボックス 272"/>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64770</xdr:rowOff>
    </xdr:from>
    <xdr:to>
      <xdr:col>65</xdr:col>
      <xdr:colOff>53975</xdr:colOff>
      <xdr:row>53</xdr:row>
      <xdr:rowOff>166370</xdr:rowOff>
    </xdr:to>
    <xdr:sp macro="" textlink="">
      <xdr:nvSpPr>
        <xdr:cNvPr id="274" name="楕円 273"/>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5097</xdr:rowOff>
    </xdr:from>
    <xdr:ext cx="762000" cy="259045"/>
    <xdr:sp macro="" textlink="">
      <xdr:nvSpPr>
        <xdr:cNvPr id="275" name="テキスト ボックス 274"/>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比率計算の分子である、経常一般財源を財源とする補助費等は、保育所等賃借料補助事業補助金等による特定財源の増に伴う減により、前年度比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ポイント増加したため、補助費等の割合は前年度比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37</xdr:row>
      <xdr:rowOff>88900</xdr:rowOff>
    </xdr:to>
    <xdr:cxnSp macro="">
      <xdr:nvCxnSpPr>
        <xdr:cNvPr id="303" name="直線コネクタ 302"/>
        <xdr:cNvCxnSpPr/>
      </xdr:nvCxnSpPr>
      <xdr:spPr>
        <a:xfrm flipV="1">
          <a:off x="16510000" y="5880100"/>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60977</xdr:rowOff>
    </xdr:from>
    <xdr:ext cx="762000" cy="259045"/>
    <xdr:sp macro="" textlink="">
      <xdr:nvSpPr>
        <xdr:cNvPr id="304" name="補助費等最小値テキスト"/>
        <xdr:cNvSpPr txBox="1"/>
      </xdr:nvSpPr>
      <xdr:spPr>
        <a:xfrm>
          <a:off x="16598900" y="6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37</xdr:row>
      <xdr:rowOff>88900</xdr:rowOff>
    </xdr:from>
    <xdr:to>
      <xdr:col>82</xdr:col>
      <xdr:colOff>196850</xdr:colOff>
      <xdr:row>37</xdr:row>
      <xdr:rowOff>88900</xdr:rowOff>
    </xdr:to>
    <xdr:cxnSp macro="">
      <xdr:nvCxnSpPr>
        <xdr:cNvPr id="305" name="直線コネクタ 304"/>
        <xdr:cNvCxnSpPr/>
      </xdr:nvCxnSpPr>
      <xdr:spPr>
        <a:xfrm>
          <a:off x="16421100" y="643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06"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07" name="直線コネクタ 306"/>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69850</xdr:rowOff>
    </xdr:to>
    <xdr:cxnSp macro="">
      <xdr:nvCxnSpPr>
        <xdr:cNvPr id="308" name="直線コネクタ 307"/>
        <xdr:cNvCxnSpPr/>
      </xdr:nvCxnSpPr>
      <xdr:spPr>
        <a:xfrm flipV="1">
          <a:off x="15671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130827</xdr:rowOff>
    </xdr:from>
    <xdr:ext cx="762000" cy="259045"/>
    <xdr:sp macro="" textlink="">
      <xdr:nvSpPr>
        <xdr:cNvPr id="309" name="補助費等平均値テキスト"/>
        <xdr:cNvSpPr txBox="1"/>
      </xdr:nvSpPr>
      <xdr:spPr>
        <a:xfrm>
          <a:off x="16598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10" name="フローチャート: 判断 309"/>
        <xdr:cNvSpPr/>
      </xdr:nvSpPr>
      <xdr:spPr>
        <a:xfrm>
          <a:off x="16459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127000</xdr:rowOff>
    </xdr:to>
    <xdr:cxnSp macro="">
      <xdr:nvCxnSpPr>
        <xdr:cNvPr id="311" name="直線コネクタ 310"/>
        <xdr:cNvCxnSpPr/>
      </xdr:nvCxnSpPr>
      <xdr:spPr>
        <a:xfrm flipV="1">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114300</xdr:rowOff>
    </xdr:from>
    <xdr:to>
      <xdr:col>78</xdr:col>
      <xdr:colOff>120650</xdr:colOff>
      <xdr:row>36</xdr:row>
      <xdr:rowOff>44450</xdr:rowOff>
    </xdr:to>
    <xdr:sp macro="" textlink="">
      <xdr:nvSpPr>
        <xdr:cNvPr id="312" name="フローチャート: 判断 311"/>
        <xdr:cNvSpPr/>
      </xdr:nvSpPr>
      <xdr:spPr>
        <a:xfrm>
          <a:off x="15621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13" name="テキスト ボックス 312"/>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127000</xdr:rowOff>
    </xdr:to>
    <xdr:cxnSp macro="">
      <xdr:nvCxnSpPr>
        <xdr:cNvPr id="314" name="直線コネクタ 313"/>
        <xdr:cNvCxnSpPr/>
      </xdr:nvCxnSpPr>
      <xdr:spPr>
        <a:xfrm>
          <a:off x="13893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152400</xdr:rowOff>
    </xdr:from>
    <xdr:to>
      <xdr:col>74</xdr:col>
      <xdr:colOff>31750</xdr:colOff>
      <xdr:row>36</xdr:row>
      <xdr:rowOff>82550</xdr:rowOff>
    </xdr:to>
    <xdr:sp macro="" textlink="">
      <xdr:nvSpPr>
        <xdr:cNvPr id="315" name="フローチャート: 判断 314"/>
        <xdr:cNvSpPr/>
      </xdr:nvSpPr>
      <xdr:spPr>
        <a:xfrm>
          <a:off x="14732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92727</xdr:rowOff>
    </xdr:from>
    <xdr:ext cx="762000" cy="259045"/>
    <xdr:sp macro="" textlink="">
      <xdr:nvSpPr>
        <xdr:cNvPr id="316" name="テキスト ボックス 315"/>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40</xdr:row>
      <xdr:rowOff>50800</xdr:rowOff>
    </xdr:to>
    <xdr:cxnSp macro="">
      <xdr:nvCxnSpPr>
        <xdr:cNvPr id="317" name="直線コネクタ 316"/>
        <xdr:cNvCxnSpPr/>
      </xdr:nvCxnSpPr>
      <xdr:spPr>
        <a:xfrm flipV="1">
          <a:off x="13004800" y="641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38100</xdr:rowOff>
    </xdr:from>
    <xdr:to>
      <xdr:col>69</xdr:col>
      <xdr:colOff>142875</xdr:colOff>
      <xdr:row>37</xdr:row>
      <xdr:rowOff>139700</xdr:rowOff>
    </xdr:to>
    <xdr:sp macro="" textlink="">
      <xdr:nvSpPr>
        <xdr:cNvPr id="318" name="フローチャート: 判断 317"/>
        <xdr:cNvSpPr/>
      </xdr:nvSpPr>
      <xdr:spPr>
        <a:xfrm>
          <a:off x="13843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124477</xdr:rowOff>
    </xdr:from>
    <xdr:ext cx="762000" cy="259045"/>
    <xdr:sp macro="" textlink="">
      <xdr:nvSpPr>
        <xdr:cNvPr id="319" name="テキスト ボックス 318"/>
        <xdr:cNvSpPr txBox="1"/>
      </xdr:nvSpPr>
      <xdr:spPr>
        <a:xfrm>
          <a:off x="13512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0" name="フローチャート: 判断 319"/>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macro="" textlink="">
      <xdr:nvSpPr>
        <xdr:cNvPr id="321" name="テキスト ボックス 320"/>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8"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0" name="テキスト ボックス 32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31" name="楕円 330"/>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32" name="テキスト ボックス 331"/>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3" name="楕円 33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4" name="テキスト ボックス 33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5" name="楕円 334"/>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36" name="テキスト ボックス 335"/>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比率計算の分子である、経常一般財源を財源とする公債費は、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年度に一部の区債償還が完了したことにより、前年度比</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ポイント減少し、比率計算の分母である経常一般財源等の総額が前年度比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ポイント増加したため、公債費の割合は前年度比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6" name="直線コネクタ 365"/>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7"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68" name="直線コネクタ 367"/>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69"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0" name="直線コネクタ 369"/>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45357</xdr:rowOff>
    </xdr:from>
    <xdr:to>
      <xdr:col>24</xdr:col>
      <xdr:colOff>25400</xdr:colOff>
      <xdr:row>72</xdr:row>
      <xdr:rowOff>110672</xdr:rowOff>
    </xdr:to>
    <xdr:cxnSp macro="">
      <xdr:nvCxnSpPr>
        <xdr:cNvPr id="371" name="直線コネクタ 370"/>
        <xdr:cNvCxnSpPr/>
      </xdr:nvCxnSpPr>
      <xdr:spPr>
        <a:xfrm flipV="1">
          <a:off x="3987800" y="12389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2" name="公債費平均値テキスト"/>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3" name="フローチャート: 判断 372"/>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110672</xdr:rowOff>
    </xdr:from>
    <xdr:to>
      <xdr:col>19</xdr:col>
      <xdr:colOff>187325</xdr:colOff>
      <xdr:row>73</xdr:row>
      <xdr:rowOff>4535</xdr:rowOff>
    </xdr:to>
    <xdr:cxnSp macro="">
      <xdr:nvCxnSpPr>
        <xdr:cNvPr id="374" name="直線コネクタ 373"/>
        <xdr:cNvCxnSpPr/>
      </xdr:nvCxnSpPr>
      <xdr:spPr>
        <a:xfrm flipV="1">
          <a:off x="3098800" y="12455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5" name="フローチャート: 判断 374"/>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6" name="テキスト ボックス 375"/>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4535</xdr:rowOff>
    </xdr:from>
    <xdr:to>
      <xdr:col>15</xdr:col>
      <xdr:colOff>98425</xdr:colOff>
      <xdr:row>73</xdr:row>
      <xdr:rowOff>37193</xdr:rowOff>
    </xdr:to>
    <xdr:cxnSp macro="">
      <xdr:nvCxnSpPr>
        <xdr:cNvPr id="377" name="直線コネクタ 376"/>
        <xdr:cNvCxnSpPr/>
      </xdr:nvCxnSpPr>
      <xdr:spPr>
        <a:xfrm flipV="1">
          <a:off x="2209800" y="12520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78" name="フローチャート: 判断 377"/>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79" name="テキスト ボックス 378"/>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37193</xdr:rowOff>
    </xdr:from>
    <xdr:to>
      <xdr:col>11</xdr:col>
      <xdr:colOff>9525</xdr:colOff>
      <xdr:row>73</xdr:row>
      <xdr:rowOff>102507</xdr:rowOff>
    </xdr:to>
    <xdr:cxnSp macro="">
      <xdr:nvCxnSpPr>
        <xdr:cNvPr id="380" name="直線コネクタ 379"/>
        <xdr:cNvCxnSpPr/>
      </xdr:nvCxnSpPr>
      <xdr:spPr>
        <a:xfrm flipV="1">
          <a:off x="1320800" y="12553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1" name="フローチャート: 判断 380"/>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2" name="テキスト ボックス 381"/>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3" name="フローチャート: 判断 382"/>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4" name="テキスト ボックス 383"/>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71</xdr:row>
      <xdr:rowOff>166007</xdr:rowOff>
    </xdr:from>
    <xdr:to>
      <xdr:col>24</xdr:col>
      <xdr:colOff>76200</xdr:colOff>
      <xdr:row>72</xdr:row>
      <xdr:rowOff>96157</xdr:rowOff>
    </xdr:to>
    <xdr:sp macro="" textlink="">
      <xdr:nvSpPr>
        <xdr:cNvPr id="390" name="楕円 389"/>
        <xdr:cNvSpPr/>
      </xdr:nvSpPr>
      <xdr:spPr>
        <a:xfrm>
          <a:off x="47752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74584</xdr:rowOff>
    </xdr:from>
    <xdr:ext cx="762000" cy="259045"/>
    <xdr:sp macro="" textlink="">
      <xdr:nvSpPr>
        <xdr:cNvPr id="391" name="公債費該当値テキスト"/>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59872</xdr:rowOff>
    </xdr:from>
    <xdr:to>
      <xdr:col>20</xdr:col>
      <xdr:colOff>38100</xdr:colOff>
      <xdr:row>72</xdr:row>
      <xdr:rowOff>161472</xdr:rowOff>
    </xdr:to>
    <xdr:sp macro="" textlink="">
      <xdr:nvSpPr>
        <xdr:cNvPr id="392" name="楕円 391"/>
        <xdr:cNvSpPr/>
      </xdr:nvSpPr>
      <xdr:spPr>
        <a:xfrm>
          <a:off x="3937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199</xdr:rowOff>
    </xdr:from>
    <xdr:ext cx="736600" cy="259045"/>
    <xdr:sp macro="" textlink="">
      <xdr:nvSpPr>
        <xdr:cNvPr id="393" name="テキスト ボックス 392"/>
        <xdr:cNvSpPr txBox="1"/>
      </xdr:nvSpPr>
      <xdr:spPr>
        <a:xfrm>
          <a:off x="3606800" y="121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125185</xdr:rowOff>
    </xdr:from>
    <xdr:to>
      <xdr:col>15</xdr:col>
      <xdr:colOff>149225</xdr:colOff>
      <xdr:row>73</xdr:row>
      <xdr:rowOff>55335</xdr:rowOff>
    </xdr:to>
    <xdr:sp macro="" textlink="">
      <xdr:nvSpPr>
        <xdr:cNvPr id="394" name="楕円 393"/>
        <xdr:cNvSpPr/>
      </xdr:nvSpPr>
      <xdr:spPr>
        <a:xfrm>
          <a:off x="3048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65512</xdr:rowOff>
    </xdr:from>
    <xdr:ext cx="762000" cy="259045"/>
    <xdr:sp macro="" textlink="">
      <xdr:nvSpPr>
        <xdr:cNvPr id="395" name="テキスト ボックス 394"/>
        <xdr:cNvSpPr txBox="1"/>
      </xdr:nvSpPr>
      <xdr:spPr>
        <a:xfrm>
          <a:off x="2717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157843</xdr:rowOff>
    </xdr:from>
    <xdr:to>
      <xdr:col>11</xdr:col>
      <xdr:colOff>60325</xdr:colOff>
      <xdr:row>73</xdr:row>
      <xdr:rowOff>87993</xdr:rowOff>
    </xdr:to>
    <xdr:sp macro="" textlink="">
      <xdr:nvSpPr>
        <xdr:cNvPr id="396" name="楕円 395"/>
        <xdr:cNvSpPr/>
      </xdr:nvSpPr>
      <xdr:spPr>
        <a:xfrm>
          <a:off x="2159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98170</xdr:rowOff>
    </xdr:from>
    <xdr:ext cx="762000" cy="259045"/>
    <xdr:sp macro="" textlink="">
      <xdr:nvSpPr>
        <xdr:cNvPr id="397" name="テキスト ボックス 396"/>
        <xdr:cNvSpPr txBox="1"/>
      </xdr:nvSpPr>
      <xdr:spPr>
        <a:xfrm>
          <a:off x="1828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51707</xdr:rowOff>
    </xdr:from>
    <xdr:to>
      <xdr:col>6</xdr:col>
      <xdr:colOff>171450</xdr:colOff>
      <xdr:row>73</xdr:row>
      <xdr:rowOff>153307</xdr:rowOff>
    </xdr:to>
    <xdr:sp macro="" textlink="">
      <xdr:nvSpPr>
        <xdr:cNvPr id="398" name="楕円 397"/>
        <xdr:cNvSpPr/>
      </xdr:nvSpPr>
      <xdr:spPr>
        <a:xfrm>
          <a:off x="1270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163484</xdr:rowOff>
    </xdr:from>
    <xdr:ext cx="762000" cy="259045"/>
    <xdr:sp macro="" textlink="">
      <xdr:nvSpPr>
        <xdr:cNvPr id="399" name="テキスト ボックス 398"/>
        <xdr:cNvSpPr txBox="1"/>
      </xdr:nvSpPr>
      <xdr:spPr>
        <a:xfrm>
          <a:off x="939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経常収支比率の割合が最も高い物件費の他、維持補修費や扶助費などが前年度と比較して増加しつつも、人件費、補助費等が前年度と比較して減少し、比率計算の分母である経常一般財源等の総額が前年度比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ポイント増加したため、全体として比率は前年度比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33927</xdr:rowOff>
    </xdr:from>
    <xdr:to>
      <xdr:col>82</xdr:col>
      <xdr:colOff>107950</xdr:colOff>
      <xdr:row>80</xdr:row>
      <xdr:rowOff>162923</xdr:rowOff>
    </xdr:to>
    <xdr:cxnSp macro="">
      <xdr:nvCxnSpPr>
        <xdr:cNvPr id="429" name="直線コネクタ 428"/>
        <xdr:cNvCxnSpPr/>
      </xdr:nvCxnSpPr>
      <xdr:spPr>
        <a:xfrm flipV="1">
          <a:off x="16510000" y="12892677"/>
          <a:ext cx="0" cy="98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135000</xdr:rowOff>
    </xdr:from>
    <xdr:ext cx="762000" cy="259045"/>
    <xdr:sp macro="" textlink="">
      <xdr:nvSpPr>
        <xdr:cNvPr id="430" name="公債費以外最小値テキスト"/>
        <xdr:cNvSpPr txBox="1"/>
      </xdr:nvSpPr>
      <xdr:spPr>
        <a:xfrm>
          <a:off x="16598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162923</xdr:rowOff>
    </xdr:from>
    <xdr:to>
      <xdr:col>82</xdr:col>
      <xdr:colOff>196850</xdr:colOff>
      <xdr:row>80</xdr:row>
      <xdr:rowOff>162923</xdr:rowOff>
    </xdr:to>
    <xdr:cxnSp macro="">
      <xdr:nvCxnSpPr>
        <xdr:cNvPr id="431" name="直線コネクタ 430"/>
        <xdr:cNvCxnSpPr/>
      </xdr:nvCxnSpPr>
      <xdr:spPr>
        <a:xfrm>
          <a:off x="16421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120304</xdr:rowOff>
    </xdr:from>
    <xdr:ext cx="762000" cy="259045"/>
    <xdr:sp macro="" textlink="">
      <xdr:nvSpPr>
        <xdr:cNvPr id="432" name="公債費以外最大値テキスト"/>
        <xdr:cNvSpPr txBox="1"/>
      </xdr:nvSpPr>
      <xdr:spPr>
        <a:xfrm>
          <a:off x="16598900" y="1263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33927</xdr:rowOff>
    </xdr:from>
    <xdr:to>
      <xdr:col>82</xdr:col>
      <xdr:colOff>196850</xdr:colOff>
      <xdr:row>75</xdr:row>
      <xdr:rowOff>33927</xdr:rowOff>
    </xdr:to>
    <xdr:cxnSp macro="">
      <xdr:nvCxnSpPr>
        <xdr:cNvPr id="433" name="直線コネクタ 432"/>
        <xdr:cNvCxnSpPr/>
      </xdr:nvCxnSpPr>
      <xdr:spPr>
        <a:xfrm>
          <a:off x="16421100" y="128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33927</xdr:rowOff>
    </xdr:from>
    <xdr:to>
      <xdr:col>82</xdr:col>
      <xdr:colOff>107950</xdr:colOff>
      <xdr:row>75</xdr:row>
      <xdr:rowOff>53522</xdr:rowOff>
    </xdr:to>
    <xdr:cxnSp macro="">
      <xdr:nvCxnSpPr>
        <xdr:cNvPr id="434" name="直線コネクタ 433"/>
        <xdr:cNvCxnSpPr/>
      </xdr:nvCxnSpPr>
      <xdr:spPr>
        <a:xfrm flipV="1">
          <a:off x="15671800" y="128926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139716</xdr:rowOff>
    </xdr:from>
    <xdr:ext cx="762000" cy="259045"/>
    <xdr:sp macro="" textlink="">
      <xdr:nvSpPr>
        <xdr:cNvPr id="435" name="公債費以外平均値テキスト"/>
        <xdr:cNvSpPr txBox="1"/>
      </xdr:nvSpPr>
      <xdr:spPr>
        <a:xfrm>
          <a:off x="16598900" y="13512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36" name="フローチャート: 判断 435"/>
        <xdr:cNvSpPr/>
      </xdr:nvSpPr>
      <xdr:spPr>
        <a:xfrm>
          <a:off x="164592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42091</xdr:rowOff>
    </xdr:from>
    <xdr:to>
      <xdr:col>78</xdr:col>
      <xdr:colOff>69850</xdr:colOff>
      <xdr:row>75</xdr:row>
      <xdr:rowOff>53522</xdr:rowOff>
    </xdr:to>
    <xdr:cxnSp macro="">
      <xdr:nvCxnSpPr>
        <xdr:cNvPr id="437" name="直線コネクタ 436"/>
        <xdr:cNvCxnSpPr/>
      </xdr:nvCxnSpPr>
      <xdr:spPr>
        <a:xfrm>
          <a:off x="14782800" y="12729391"/>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89263</xdr:rowOff>
    </xdr:from>
    <xdr:to>
      <xdr:col>78</xdr:col>
      <xdr:colOff>120650</xdr:colOff>
      <xdr:row>79</xdr:row>
      <xdr:rowOff>19413</xdr:rowOff>
    </xdr:to>
    <xdr:sp macro="" textlink="">
      <xdr:nvSpPr>
        <xdr:cNvPr id="438" name="フローチャート: 判断 437"/>
        <xdr:cNvSpPr/>
      </xdr:nvSpPr>
      <xdr:spPr>
        <a:xfrm>
          <a:off x="15621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4190</xdr:rowOff>
    </xdr:from>
    <xdr:ext cx="736600" cy="259045"/>
    <xdr:sp macro="" textlink="">
      <xdr:nvSpPr>
        <xdr:cNvPr id="439" name="テキスト ボックス 438"/>
        <xdr:cNvSpPr txBox="1"/>
      </xdr:nvSpPr>
      <xdr:spPr>
        <a:xfrm>
          <a:off x="15290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74</xdr:row>
      <xdr:rowOff>42091</xdr:rowOff>
    </xdr:to>
    <xdr:cxnSp macro="">
      <xdr:nvCxnSpPr>
        <xdr:cNvPr id="440" name="直線コネクタ 439"/>
        <xdr:cNvCxnSpPr/>
      </xdr:nvCxnSpPr>
      <xdr:spPr>
        <a:xfrm>
          <a:off x="13893800" y="126314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130084</xdr:rowOff>
    </xdr:from>
    <xdr:to>
      <xdr:col>74</xdr:col>
      <xdr:colOff>31750</xdr:colOff>
      <xdr:row>78</xdr:row>
      <xdr:rowOff>60234</xdr:rowOff>
    </xdr:to>
    <xdr:sp macro="" textlink="">
      <xdr:nvSpPr>
        <xdr:cNvPr id="441" name="フローチャート: 判断 440"/>
        <xdr:cNvSpPr/>
      </xdr:nvSpPr>
      <xdr:spPr>
        <a:xfrm>
          <a:off x="14732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42" name="テキスト ボックス 441"/>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76</xdr:row>
      <xdr:rowOff>117202</xdr:rowOff>
    </xdr:to>
    <xdr:cxnSp macro="">
      <xdr:nvCxnSpPr>
        <xdr:cNvPr id="443" name="直線コネクタ 442"/>
        <xdr:cNvCxnSpPr/>
      </xdr:nvCxnSpPr>
      <xdr:spPr>
        <a:xfrm flipV="1">
          <a:off x="13004800" y="12631420"/>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89263</xdr:rowOff>
    </xdr:from>
    <xdr:to>
      <xdr:col>69</xdr:col>
      <xdr:colOff>142875</xdr:colOff>
      <xdr:row>79</xdr:row>
      <xdr:rowOff>19413</xdr:rowOff>
    </xdr:to>
    <xdr:sp macro="" textlink="">
      <xdr:nvSpPr>
        <xdr:cNvPr id="444" name="フローチャート: 判断 443"/>
        <xdr:cNvSpPr/>
      </xdr:nvSpPr>
      <xdr:spPr>
        <a:xfrm>
          <a:off x="13843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45" name="テキスト ボックス 444"/>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6" name="フローチャート: 判断 445"/>
        <xdr:cNvSpPr/>
      </xdr:nvSpPr>
      <xdr:spPr>
        <a:xfrm>
          <a:off x="12954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47" name="テキスト ボックス 446"/>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154577</xdr:rowOff>
    </xdr:from>
    <xdr:to>
      <xdr:col>82</xdr:col>
      <xdr:colOff>158750</xdr:colOff>
      <xdr:row>75</xdr:row>
      <xdr:rowOff>84727</xdr:rowOff>
    </xdr:to>
    <xdr:sp macro="" textlink="">
      <xdr:nvSpPr>
        <xdr:cNvPr id="453" name="楕円 452"/>
        <xdr:cNvSpPr/>
      </xdr:nvSpPr>
      <xdr:spPr>
        <a:xfrm>
          <a:off x="16459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63154</xdr:rowOff>
    </xdr:from>
    <xdr:ext cx="762000" cy="259045"/>
    <xdr:sp macro="" textlink="">
      <xdr:nvSpPr>
        <xdr:cNvPr id="454" name="公債費以外該当値テキスト"/>
        <xdr:cNvSpPr txBox="1"/>
      </xdr:nvSpPr>
      <xdr:spPr>
        <a:xfrm>
          <a:off x="16598900" y="127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55" name="楕円 454"/>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56" name="テキスト ボックス 455"/>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162741</xdr:rowOff>
    </xdr:from>
    <xdr:to>
      <xdr:col>74</xdr:col>
      <xdr:colOff>31750</xdr:colOff>
      <xdr:row>74</xdr:row>
      <xdr:rowOff>92891</xdr:rowOff>
    </xdr:to>
    <xdr:sp macro="" textlink="">
      <xdr:nvSpPr>
        <xdr:cNvPr id="457" name="楕円 456"/>
        <xdr:cNvSpPr/>
      </xdr:nvSpPr>
      <xdr:spPr>
        <a:xfrm>
          <a:off x="14732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103068</xdr:rowOff>
    </xdr:from>
    <xdr:ext cx="762000" cy="259045"/>
    <xdr:sp macro="" textlink="">
      <xdr:nvSpPr>
        <xdr:cNvPr id="458" name="テキスト ボックス 457"/>
        <xdr:cNvSpPr txBox="1"/>
      </xdr:nvSpPr>
      <xdr:spPr>
        <a:xfrm>
          <a:off x="14401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9" name="楕円 458"/>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60" name="テキスト ボックス 459"/>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66402</xdr:rowOff>
    </xdr:from>
    <xdr:to>
      <xdr:col>65</xdr:col>
      <xdr:colOff>53975</xdr:colOff>
      <xdr:row>76</xdr:row>
      <xdr:rowOff>168002</xdr:rowOff>
    </xdr:to>
    <xdr:sp macro="" textlink="">
      <xdr:nvSpPr>
        <xdr:cNvPr id="461" name="楕円 460"/>
        <xdr:cNvSpPr/>
      </xdr:nvSpPr>
      <xdr:spPr>
        <a:xfrm>
          <a:off x="12954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6730</xdr:rowOff>
    </xdr:from>
    <xdr:ext cx="762000" cy="259045"/>
    <xdr:sp macro="" textlink="">
      <xdr:nvSpPr>
        <xdr:cNvPr id="462" name="テキスト ボックス 461"/>
        <xdr:cNvSpPr txBox="1"/>
      </xdr:nvSpPr>
      <xdr:spPr>
        <a:xfrm>
          <a:off x="12623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130440</xdr:rowOff>
    </xdr:from>
    <xdr:to>
      <xdr:col>29</xdr:col>
      <xdr:colOff>127000</xdr:colOff>
      <xdr:row>17</xdr:row>
      <xdr:rowOff>140901</xdr:rowOff>
    </xdr:to>
    <xdr:cxnSp macro="">
      <xdr:nvCxnSpPr>
        <xdr:cNvPr id="52" name="直線コネクタ 51"/>
        <xdr:cNvCxnSpPr/>
      </xdr:nvCxnSpPr>
      <xdr:spPr bwMode="auto">
        <a:xfrm>
          <a:off x="5003800" y="3092715"/>
          <a:ext cx="647700" cy="1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124975</xdr:rowOff>
    </xdr:from>
    <xdr:to>
      <xdr:col>26</xdr:col>
      <xdr:colOff>50800</xdr:colOff>
      <xdr:row>17</xdr:row>
      <xdr:rowOff>130440</xdr:rowOff>
    </xdr:to>
    <xdr:cxnSp macro="">
      <xdr:nvCxnSpPr>
        <xdr:cNvPr id="55" name="直線コネクタ 54"/>
        <xdr:cNvCxnSpPr/>
      </xdr:nvCxnSpPr>
      <xdr:spPr bwMode="auto">
        <a:xfrm>
          <a:off x="4305300" y="3087250"/>
          <a:ext cx="698500" cy="5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112674</xdr:rowOff>
    </xdr:from>
    <xdr:to>
      <xdr:col>22</xdr:col>
      <xdr:colOff>114300</xdr:colOff>
      <xdr:row>17</xdr:row>
      <xdr:rowOff>124975</xdr:rowOff>
    </xdr:to>
    <xdr:cxnSp macro="">
      <xdr:nvCxnSpPr>
        <xdr:cNvPr id="58" name="直線コネクタ 57"/>
        <xdr:cNvCxnSpPr/>
      </xdr:nvCxnSpPr>
      <xdr:spPr bwMode="auto">
        <a:xfrm>
          <a:off x="3606800" y="3074949"/>
          <a:ext cx="6985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98523</xdr:rowOff>
    </xdr:from>
    <xdr:to>
      <xdr:col>18</xdr:col>
      <xdr:colOff>177800</xdr:colOff>
      <xdr:row>17</xdr:row>
      <xdr:rowOff>112674</xdr:rowOff>
    </xdr:to>
    <xdr:cxnSp macro="">
      <xdr:nvCxnSpPr>
        <xdr:cNvPr id="61" name="直線コネクタ 60"/>
        <xdr:cNvCxnSpPr/>
      </xdr:nvCxnSpPr>
      <xdr:spPr bwMode="auto">
        <a:xfrm>
          <a:off x="2908300" y="3060798"/>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90101</xdr:rowOff>
    </xdr:from>
    <xdr:to>
      <xdr:col>29</xdr:col>
      <xdr:colOff>177800</xdr:colOff>
      <xdr:row>18</xdr:row>
      <xdr:rowOff>20251</xdr:rowOff>
    </xdr:to>
    <xdr:sp macro="" textlink="">
      <xdr:nvSpPr>
        <xdr:cNvPr id="71" name="楕円 70"/>
        <xdr:cNvSpPr/>
      </xdr:nvSpPr>
      <xdr:spPr bwMode="auto">
        <a:xfrm>
          <a:off x="5600700" y="305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106628</xdr:rowOff>
    </xdr:from>
    <xdr:ext cx="762000" cy="259045"/>
    <xdr:sp macro="" textlink="">
      <xdr:nvSpPr>
        <xdr:cNvPr id="72" name="人口1人当たり決算額の推移該当値テキスト130"/>
        <xdr:cNvSpPr txBox="1"/>
      </xdr:nvSpPr>
      <xdr:spPr>
        <a:xfrm>
          <a:off x="5740400" y="289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79640</xdr:rowOff>
    </xdr:from>
    <xdr:to>
      <xdr:col>26</xdr:col>
      <xdr:colOff>101600</xdr:colOff>
      <xdr:row>18</xdr:row>
      <xdr:rowOff>9790</xdr:rowOff>
    </xdr:to>
    <xdr:sp macro="" textlink="">
      <xdr:nvSpPr>
        <xdr:cNvPr id="73" name="楕円 72"/>
        <xdr:cNvSpPr/>
      </xdr:nvSpPr>
      <xdr:spPr bwMode="auto">
        <a:xfrm>
          <a:off x="4953000" y="30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19967</xdr:rowOff>
    </xdr:from>
    <xdr:ext cx="736600" cy="259045"/>
    <xdr:sp macro="" textlink="">
      <xdr:nvSpPr>
        <xdr:cNvPr id="74" name="テキスト ボックス 73"/>
        <xdr:cNvSpPr txBox="1"/>
      </xdr:nvSpPr>
      <xdr:spPr>
        <a:xfrm>
          <a:off x="4622800" y="281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74175</xdr:rowOff>
    </xdr:from>
    <xdr:to>
      <xdr:col>22</xdr:col>
      <xdr:colOff>165100</xdr:colOff>
      <xdr:row>18</xdr:row>
      <xdr:rowOff>4325</xdr:rowOff>
    </xdr:to>
    <xdr:sp macro="" textlink="">
      <xdr:nvSpPr>
        <xdr:cNvPr id="75" name="楕円 74"/>
        <xdr:cNvSpPr/>
      </xdr:nvSpPr>
      <xdr:spPr bwMode="auto">
        <a:xfrm>
          <a:off x="4254500" y="3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14502</xdr:rowOff>
    </xdr:from>
    <xdr:ext cx="762000" cy="259045"/>
    <xdr:sp macro="" textlink="">
      <xdr:nvSpPr>
        <xdr:cNvPr id="76" name="テキスト ボックス 75"/>
        <xdr:cNvSpPr txBox="1"/>
      </xdr:nvSpPr>
      <xdr:spPr>
        <a:xfrm>
          <a:off x="3924300" y="28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61874</xdr:rowOff>
    </xdr:from>
    <xdr:to>
      <xdr:col>19</xdr:col>
      <xdr:colOff>38100</xdr:colOff>
      <xdr:row>17</xdr:row>
      <xdr:rowOff>163474</xdr:rowOff>
    </xdr:to>
    <xdr:sp macro="" textlink="">
      <xdr:nvSpPr>
        <xdr:cNvPr id="77" name="楕円 76"/>
        <xdr:cNvSpPr/>
      </xdr:nvSpPr>
      <xdr:spPr bwMode="auto">
        <a:xfrm>
          <a:off x="3556000" y="302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2201</xdr:rowOff>
    </xdr:from>
    <xdr:ext cx="762000" cy="259045"/>
    <xdr:sp macro="" textlink="">
      <xdr:nvSpPr>
        <xdr:cNvPr id="78" name="テキスト ボックス 77"/>
        <xdr:cNvSpPr txBox="1"/>
      </xdr:nvSpPr>
      <xdr:spPr>
        <a:xfrm>
          <a:off x="3225800" y="27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47723</xdr:rowOff>
    </xdr:from>
    <xdr:to>
      <xdr:col>15</xdr:col>
      <xdr:colOff>101600</xdr:colOff>
      <xdr:row>17</xdr:row>
      <xdr:rowOff>149323</xdr:rowOff>
    </xdr:to>
    <xdr:sp macro="" textlink="">
      <xdr:nvSpPr>
        <xdr:cNvPr id="79" name="楕円 78"/>
        <xdr:cNvSpPr/>
      </xdr:nvSpPr>
      <xdr:spPr bwMode="auto">
        <a:xfrm>
          <a:off x="2857500" y="30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159500</xdr:rowOff>
    </xdr:from>
    <xdr:ext cx="762000" cy="259045"/>
    <xdr:sp macro="" textlink="">
      <xdr:nvSpPr>
        <xdr:cNvPr id="80" name="テキスト ボックス 79"/>
        <xdr:cNvSpPr txBox="1"/>
      </xdr:nvSpPr>
      <xdr:spPr>
        <a:xfrm>
          <a:off x="2527300" y="27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91512</xdr:rowOff>
    </xdr:from>
    <xdr:to>
      <xdr:col>29</xdr:col>
      <xdr:colOff>127000</xdr:colOff>
      <xdr:row>37</xdr:row>
      <xdr:rowOff>250879</xdr:rowOff>
    </xdr:to>
    <xdr:cxnSp macro="">
      <xdr:nvCxnSpPr>
        <xdr:cNvPr id="117" name="直線コネクタ 116"/>
        <xdr:cNvCxnSpPr/>
      </xdr:nvCxnSpPr>
      <xdr:spPr bwMode="auto">
        <a:xfrm>
          <a:off x="5003800" y="7216212"/>
          <a:ext cx="647700" cy="159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133875</xdr:rowOff>
    </xdr:from>
    <xdr:ext cx="762000" cy="259045"/>
    <xdr:sp macro="" textlink="">
      <xdr:nvSpPr>
        <xdr:cNvPr id="118" name="人口1人当たり決算額の推移平均値テキスト445"/>
        <xdr:cNvSpPr txBox="1"/>
      </xdr:nvSpPr>
      <xdr:spPr>
        <a:xfrm>
          <a:off x="5740400" y="67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307921</xdr:rowOff>
    </xdr:from>
    <xdr:to>
      <xdr:col>26</xdr:col>
      <xdr:colOff>50800</xdr:colOff>
      <xdr:row>37</xdr:row>
      <xdr:rowOff>91512</xdr:rowOff>
    </xdr:to>
    <xdr:cxnSp macro="">
      <xdr:nvCxnSpPr>
        <xdr:cNvPr id="120" name="直線コネクタ 119"/>
        <xdr:cNvCxnSpPr/>
      </xdr:nvCxnSpPr>
      <xdr:spPr bwMode="auto">
        <a:xfrm>
          <a:off x="4305300" y="6918271"/>
          <a:ext cx="698500" cy="29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158242</xdr:rowOff>
    </xdr:from>
    <xdr:to>
      <xdr:col>22</xdr:col>
      <xdr:colOff>114300</xdr:colOff>
      <xdr:row>35</xdr:row>
      <xdr:rowOff>307921</xdr:rowOff>
    </xdr:to>
    <xdr:cxnSp macro="">
      <xdr:nvCxnSpPr>
        <xdr:cNvPr id="123" name="直線コネクタ 122"/>
        <xdr:cNvCxnSpPr/>
      </xdr:nvCxnSpPr>
      <xdr:spPr bwMode="auto">
        <a:xfrm>
          <a:off x="3606800" y="6768592"/>
          <a:ext cx="698500" cy="14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128650</xdr:rowOff>
    </xdr:from>
    <xdr:ext cx="762000" cy="259045"/>
    <xdr:sp macro="" textlink="">
      <xdr:nvSpPr>
        <xdr:cNvPr id="125" name="テキスト ボックス 124"/>
        <xdr:cNvSpPr txBox="1"/>
      </xdr:nvSpPr>
      <xdr:spPr>
        <a:xfrm>
          <a:off x="3924300" y="639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2032</xdr:rowOff>
    </xdr:from>
    <xdr:to>
      <xdr:col>18</xdr:col>
      <xdr:colOff>177800</xdr:colOff>
      <xdr:row>35</xdr:row>
      <xdr:rowOff>158242</xdr:rowOff>
    </xdr:to>
    <xdr:cxnSp macro="">
      <xdr:nvCxnSpPr>
        <xdr:cNvPr id="126" name="直線コネクタ 125"/>
        <xdr:cNvCxnSpPr/>
      </xdr:nvCxnSpPr>
      <xdr:spPr bwMode="auto">
        <a:xfrm>
          <a:off x="2908300" y="6612382"/>
          <a:ext cx="698500" cy="15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231084</xdr:rowOff>
    </xdr:from>
    <xdr:ext cx="762000" cy="259045"/>
    <xdr:sp macro="" textlink="">
      <xdr:nvSpPr>
        <xdr:cNvPr id="130" name="テキスト ボックス 129"/>
        <xdr:cNvSpPr txBox="1"/>
      </xdr:nvSpPr>
      <xdr:spPr>
        <a:xfrm>
          <a:off x="2527300" y="61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200079</xdr:rowOff>
    </xdr:from>
    <xdr:to>
      <xdr:col>29</xdr:col>
      <xdr:colOff>177800</xdr:colOff>
      <xdr:row>37</xdr:row>
      <xdr:rowOff>301679</xdr:rowOff>
    </xdr:to>
    <xdr:sp macro="" textlink="">
      <xdr:nvSpPr>
        <xdr:cNvPr id="136" name="楕円 135"/>
        <xdr:cNvSpPr/>
      </xdr:nvSpPr>
      <xdr:spPr bwMode="auto">
        <a:xfrm>
          <a:off x="5600700" y="732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172156</xdr:rowOff>
    </xdr:from>
    <xdr:ext cx="762000" cy="259045"/>
    <xdr:sp macro="" textlink="">
      <xdr:nvSpPr>
        <xdr:cNvPr id="137" name="人口1人当たり決算額の推移該当値テキスト445"/>
        <xdr:cNvSpPr txBox="1"/>
      </xdr:nvSpPr>
      <xdr:spPr>
        <a:xfrm>
          <a:off x="5740400" y="729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40712</xdr:rowOff>
    </xdr:from>
    <xdr:to>
      <xdr:col>26</xdr:col>
      <xdr:colOff>101600</xdr:colOff>
      <xdr:row>37</xdr:row>
      <xdr:rowOff>142312</xdr:rowOff>
    </xdr:to>
    <xdr:sp macro="" textlink="">
      <xdr:nvSpPr>
        <xdr:cNvPr id="138" name="楕円 137"/>
        <xdr:cNvSpPr/>
      </xdr:nvSpPr>
      <xdr:spPr bwMode="auto">
        <a:xfrm>
          <a:off x="4953000" y="716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127089</xdr:rowOff>
    </xdr:from>
    <xdr:ext cx="736600" cy="259045"/>
    <xdr:sp macro="" textlink="">
      <xdr:nvSpPr>
        <xdr:cNvPr id="139" name="テキスト ボックス 138"/>
        <xdr:cNvSpPr txBox="1"/>
      </xdr:nvSpPr>
      <xdr:spPr>
        <a:xfrm>
          <a:off x="4622800" y="725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257121</xdr:rowOff>
    </xdr:from>
    <xdr:to>
      <xdr:col>22</xdr:col>
      <xdr:colOff>165100</xdr:colOff>
      <xdr:row>36</xdr:row>
      <xdr:rowOff>15821</xdr:rowOff>
    </xdr:to>
    <xdr:sp macro="" textlink="">
      <xdr:nvSpPr>
        <xdr:cNvPr id="140" name="楕円 139"/>
        <xdr:cNvSpPr/>
      </xdr:nvSpPr>
      <xdr:spPr bwMode="auto">
        <a:xfrm>
          <a:off x="4254500" y="686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598</xdr:rowOff>
    </xdr:from>
    <xdr:ext cx="762000" cy="259045"/>
    <xdr:sp macro="" textlink="">
      <xdr:nvSpPr>
        <xdr:cNvPr id="141" name="テキスト ボックス 140"/>
        <xdr:cNvSpPr txBox="1"/>
      </xdr:nvSpPr>
      <xdr:spPr>
        <a:xfrm>
          <a:off x="3924300" y="695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107442</xdr:rowOff>
    </xdr:from>
    <xdr:to>
      <xdr:col>19</xdr:col>
      <xdr:colOff>38100</xdr:colOff>
      <xdr:row>35</xdr:row>
      <xdr:rowOff>209042</xdr:rowOff>
    </xdr:to>
    <xdr:sp macro="" textlink="">
      <xdr:nvSpPr>
        <xdr:cNvPr id="142" name="楕円 141"/>
        <xdr:cNvSpPr/>
      </xdr:nvSpPr>
      <xdr:spPr bwMode="auto">
        <a:xfrm>
          <a:off x="3556000" y="671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193819</xdr:rowOff>
    </xdr:from>
    <xdr:ext cx="762000" cy="259045"/>
    <xdr:sp macro="" textlink="">
      <xdr:nvSpPr>
        <xdr:cNvPr id="143" name="テキスト ボックス 142"/>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294132</xdr:rowOff>
    </xdr:from>
    <xdr:to>
      <xdr:col>15</xdr:col>
      <xdr:colOff>101600</xdr:colOff>
      <xdr:row>35</xdr:row>
      <xdr:rowOff>52832</xdr:rowOff>
    </xdr:to>
    <xdr:sp macro="" textlink="">
      <xdr:nvSpPr>
        <xdr:cNvPr id="144" name="楕円 143"/>
        <xdr:cNvSpPr/>
      </xdr:nvSpPr>
      <xdr:spPr bwMode="auto">
        <a:xfrm>
          <a:off x="2857500" y="6561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37609</xdr:rowOff>
    </xdr:from>
    <xdr:ext cx="762000" cy="259045"/>
    <xdr:sp macro="" textlink="">
      <xdr:nvSpPr>
        <xdr:cNvPr id="145" name="テキスト ボックス 144"/>
        <xdr:cNvSpPr txBox="1"/>
      </xdr:nvSpPr>
      <xdr:spPr>
        <a:xfrm>
          <a:off x="2527300" y="664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89941</xdr:rowOff>
    </xdr:from>
    <xdr:to>
      <xdr:col>24</xdr:col>
      <xdr:colOff>63500</xdr:colOff>
      <xdr:row>36</xdr:row>
      <xdr:rowOff>127345</xdr:rowOff>
    </xdr:to>
    <xdr:cxnSp macro="">
      <xdr:nvCxnSpPr>
        <xdr:cNvPr id="63" name="直線コネクタ 62"/>
        <xdr:cNvCxnSpPr/>
      </xdr:nvCxnSpPr>
      <xdr:spPr>
        <a:xfrm>
          <a:off x="3797300" y="6262141"/>
          <a:ext cx="8382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89941</xdr:rowOff>
    </xdr:from>
    <xdr:to>
      <xdr:col>19</xdr:col>
      <xdr:colOff>177800</xdr:colOff>
      <xdr:row>36</xdr:row>
      <xdr:rowOff>108066</xdr:rowOff>
    </xdr:to>
    <xdr:cxnSp macro="">
      <xdr:nvCxnSpPr>
        <xdr:cNvPr id="66" name="直線コネクタ 65"/>
        <xdr:cNvCxnSpPr/>
      </xdr:nvCxnSpPr>
      <xdr:spPr>
        <a:xfrm flipV="1">
          <a:off x="2908300" y="6262141"/>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81091</xdr:rowOff>
    </xdr:from>
    <xdr:to>
      <xdr:col>15</xdr:col>
      <xdr:colOff>50800</xdr:colOff>
      <xdr:row>36</xdr:row>
      <xdr:rowOff>108066</xdr:rowOff>
    </xdr:to>
    <xdr:cxnSp macro="">
      <xdr:nvCxnSpPr>
        <xdr:cNvPr id="69" name="直線コネクタ 68"/>
        <xdr:cNvCxnSpPr/>
      </xdr:nvCxnSpPr>
      <xdr:spPr>
        <a:xfrm>
          <a:off x="2019300" y="625329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79349</xdr:rowOff>
    </xdr:from>
    <xdr:to>
      <xdr:col>10</xdr:col>
      <xdr:colOff>114300</xdr:colOff>
      <xdr:row>36</xdr:row>
      <xdr:rowOff>81091</xdr:rowOff>
    </xdr:to>
    <xdr:cxnSp macro="">
      <xdr:nvCxnSpPr>
        <xdr:cNvPr id="72" name="直線コネクタ 71"/>
        <xdr:cNvCxnSpPr/>
      </xdr:nvCxnSpPr>
      <xdr:spPr>
        <a:xfrm>
          <a:off x="1130300" y="625154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76545</xdr:rowOff>
    </xdr:from>
    <xdr:to>
      <xdr:col>24</xdr:col>
      <xdr:colOff>114300</xdr:colOff>
      <xdr:row>37</xdr:row>
      <xdr:rowOff>6695</xdr:rowOff>
    </xdr:to>
    <xdr:sp macro="" textlink="">
      <xdr:nvSpPr>
        <xdr:cNvPr id="82" name="楕円 81"/>
        <xdr:cNvSpPr/>
      </xdr:nvSpPr>
      <xdr:spPr>
        <a:xfrm>
          <a:off x="4584700" y="62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99422</xdr:rowOff>
    </xdr:from>
    <xdr:ext cx="534377" cy="259045"/>
    <xdr:sp macro="" textlink="">
      <xdr:nvSpPr>
        <xdr:cNvPr id="83" name="人件費該当値テキスト"/>
        <xdr:cNvSpPr txBox="1"/>
      </xdr:nvSpPr>
      <xdr:spPr>
        <a:xfrm>
          <a:off x="4686300" y="61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39141</xdr:rowOff>
    </xdr:from>
    <xdr:to>
      <xdr:col>20</xdr:col>
      <xdr:colOff>38100</xdr:colOff>
      <xdr:row>36</xdr:row>
      <xdr:rowOff>140741</xdr:rowOff>
    </xdr:to>
    <xdr:sp macro="" textlink="">
      <xdr:nvSpPr>
        <xdr:cNvPr id="84" name="楕円 83"/>
        <xdr:cNvSpPr/>
      </xdr:nvSpPr>
      <xdr:spPr>
        <a:xfrm>
          <a:off x="3746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157268</xdr:rowOff>
    </xdr:from>
    <xdr:ext cx="534377" cy="259045"/>
    <xdr:sp macro="" textlink="">
      <xdr:nvSpPr>
        <xdr:cNvPr id="85" name="テキスト ボックス 84"/>
        <xdr:cNvSpPr txBox="1"/>
      </xdr:nvSpPr>
      <xdr:spPr>
        <a:xfrm>
          <a:off x="3530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57266</xdr:rowOff>
    </xdr:from>
    <xdr:to>
      <xdr:col>15</xdr:col>
      <xdr:colOff>101600</xdr:colOff>
      <xdr:row>36</xdr:row>
      <xdr:rowOff>158866</xdr:rowOff>
    </xdr:to>
    <xdr:sp macro="" textlink="">
      <xdr:nvSpPr>
        <xdr:cNvPr id="86" name="楕円 85"/>
        <xdr:cNvSpPr/>
      </xdr:nvSpPr>
      <xdr:spPr>
        <a:xfrm>
          <a:off x="2857500" y="62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3943</xdr:rowOff>
    </xdr:from>
    <xdr:ext cx="534377" cy="259045"/>
    <xdr:sp macro="" textlink="">
      <xdr:nvSpPr>
        <xdr:cNvPr id="87" name="テキスト ボックス 86"/>
        <xdr:cNvSpPr txBox="1"/>
      </xdr:nvSpPr>
      <xdr:spPr>
        <a:xfrm>
          <a:off x="2641111" y="6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30291</xdr:rowOff>
    </xdr:from>
    <xdr:to>
      <xdr:col>10</xdr:col>
      <xdr:colOff>165100</xdr:colOff>
      <xdr:row>36</xdr:row>
      <xdr:rowOff>131891</xdr:rowOff>
    </xdr:to>
    <xdr:sp macro="" textlink="">
      <xdr:nvSpPr>
        <xdr:cNvPr id="88" name="楕円 87"/>
        <xdr:cNvSpPr/>
      </xdr:nvSpPr>
      <xdr:spPr>
        <a:xfrm>
          <a:off x="1968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148418</xdr:rowOff>
    </xdr:from>
    <xdr:ext cx="534377" cy="259045"/>
    <xdr:sp macro="" textlink="">
      <xdr:nvSpPr>
        <xdr:cNvPr id="89" name="テキスト ボックス 88"/>
        <xdr:cNvSpPr txBox="1"/>
      </xdr:nvSpPr>
      <xdr:spPr>
        <a:xfrm>
          <a:off x="1752111" y="5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28549</xdr:rowOff>
    </xdr:from>
    <xdr:to>
      <xdr:col>6</xdr:col>
      <xdr:colOff>38100</xdr:colOff>
      <xdr:row>36</xdr:row>
      <xdr:rowOff>130149</xdr:rowOff>
    </xdr:to>
    <xdr:sp macro="" textlink="">
      <xdr:nvSpPr>
        <xdr:cNvPr id="90" name="楕円 89"/>
        <xdr:cNvSpPr/>
      </xdr:nvSpPr>
      <xdr:spPr>
        <a:xfrm>
          <a:off x="1079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146676</xdr:rowOff>
    </xdr:from>
    <xdr:ext cx="534377" cy="259045"/>
    <xdr:sp macro="" textlink="">
      <xdr:nvSpPr>
        <xdr:cNvPr id="91" name="テキスト ボックス 90"/>
        <xdr:cNvSpPr txBox="1"/>
      </xdr:nvSpPr>
      <xdr:spPr>
        <a:xfrm>
          <a:off x="863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25705</xdr:rowOff>
    </xdr:from>
    <xdr:to>
      <xdr:col>24</xdr:col>
      <xdr:colOff>63500</xdr:colOff>
      <xdr:row>54</xdr:row>
      <xdr:rowOff>64224</xdr:rowOff>
    </xdr:to>
    <xdr:cxnSp macro="">
      <xdr:nvCxnSpPr>
        <xdr:cNvPr id="125" name="直線コネクタ 124"/>
        <xdr:cNvCxnSpPr/>
      </xdr:nvCxnSpPr>
      <xdr:spPr>
        <a:xfrm flipV="1">
          <a:off x="3797300" y="9284005"/>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54280</xdr:rowOff>
    </xdr:from>
    <xdr:to>
      <xdr:col>19</xdr:col>
      <xdr:colOff>177800</xdr:colOff>
      <xdr:row>54</xdr:row>
      <xdr:rowOff>64224</xdr:rowOff>
    </xdr:to>
    <xdr:cxnSp macro="">
      <xdr:nvCxnSpPr>
        <xdr:cNvPr id="128" name="直線コネクタ 127"/>
        <xdr:cNvCxnSpPr/>
      </xdr:nvCxnSpPr>
      <xdr:spPr>
        <a:xfrm>
          <a:off x="2908300" y="931258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54280</xdr:rowOff>
    </xdr:from>
    <xdr:to>
      <xdr:col>15</xdr:col>
      <xdr:colOff>50800</xdr:colOff>
      <xdr:row>54</xdr:row>
      <xdr:rowOff>84017</xdr:rowOff>
    </xdr:to>
    <xdr:cxnSp macro="">
      <xdr:nvCxnSpPr>
        <xdr:cNvPr id="131" name="直線コネクタ 130"/>
        <xdr:cNvCxnSpPr/>
      </xdr:nvCxnSpPr>
      <xdr:spPr>
        <a:xfrm flipV="1">
          <a:off x="2019300" y="9312580"/>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84017</xdr:rowOff>
    </xdr:from>
    <xdr:to>
      <xdr:col>10</xdr:col>
      <xdr:colOff>114300</xdr:colOff>
      <xdr:row>55</xdr:row>
      <xdr:rowOff>42383</xdr:rowOff>
    </xdr:to>
    <xdr:cxnSp macro="">
      <xdr:nvCxnSpPr>
        <xdr:cNvPr id="134" name="直線コネクタ 133"/>
        <xdr:cNvCxnSpPr/>
      </xdr:nvCxnSpPr>
      <xdr:spPr>
        <a:xfrm flipV="1">
          <a:off x="1130300" y="9342317"/>
          <a:ext cx="889000" cy="1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146355</xdr:rowOff>
    </xdr:from>
    <xdr:to>
      <xdr:col>24</xdr:col>
      <xdr:colOff>114300</xdr:colOff>
      <xdr:row>54</xdr:row>
      <xdr:rowOff>76505</xdr:rowOff>
    </xdr:to>
    <xdr:sp macro="" textlink="">
      <xdr:nvSpPr>
        <xdr:cNvPr id="144" name="楕円 143"/>
        <xdr:cNvSpPr/>
      </xdr:nvSpPr>
      <xdr:spPr>
        <a:xfrm>
          <a:off x="4584700" y="92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169232</xdr:rowOff>
    </xdr:from>
    <xdr:ext cx="599010" cy="259045"/>
    <xdr:sp macro="" textlink="">
      <xdr:nvSpPr>
        <xdr:cNvPr id="145" name="物件費該当値テキスト"/>
        <xdr:cNvSpPr txBox="1"/>
      </xdr:nvSpPr>
      <xdr:spPr>
        <a:xfrm>
          <a:off x="4686300" y="908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13424</xdr:rowOff>
    </xdr:from>
    <xdr:to>
      <xdr:col>20</xdr:col>
      <xdr:colOff>38100</xdr:colOff>
      <xdr:row>54</xdr:row>
      <xdr:rowOff>115024</xdr:rowOff>
    </xdr:to>
    <xdr:sp macro="" textlink="">
      <xdr:nvSpPr>
        <xdr:cNvPr id="146" name="楕円 145"/>
        <xdr:cNvSpPr/>
      </xdr:nvSpPr>
      <xdr:spPr>
        <a:xfrm>
          <a:off x="3746500" y="92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131551</xdr:rowOff>
    </xdr:from>
    <xdr:ext cx="599010" cy="259045"/>
    <xdr:sp macro="" textlink="">
      <xdr:nvSpPr>
        <xdr:cNvPr id="147" name="テキスト ボックス 146"/>
        <xdr:cNvSpPr txBox="1"/>
      </xdr:nvSpPr>
      <xdr:spPr>
        <a:xfrm>
          <a:off x="3497795" y="9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3480</xdr:rowOff>
    </xdr:from>
    <xdr:to>
      <xdr:col>15</xdr:col>
      <xdr:colOff>101600</xdr:colOff>
      <xdr:row>54</xdr:row>
      <xdr:rowOff>105080</xdr:rowOff>
    </xdr:to>
    <xdr:sp macro="" textlink="">
      <xdr:nvSpPr>
        <xdr:cNvPr id="148" name="楕円 147"/>
        <xdr:cNvSpPr/>
      </xdr:nvSpPr>
      <xdr:spPr>
        <a:xfrm>
          <a:off x="2857500" y="92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121607</xdr:rowOff>
    </xdr:from>
    <xdr:ext cx="599010" cy="259045"/>
    <xdr:sp macro="" textlink="">
      <xdr:nvSpPr>
        <xdr:cNvPr id="149" name="テキスト ボックス 148"/>
        <xdr:cNvSpPr txBox="1"/>
      </xdr:nvSpPr>
      <xdr:spPr>
        <a:xfrm>
          <a:off x="2608795" y="903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33217</xdr:rowOff>
    </xdr:from>
    <xdr:to>
      <xdr:col>10</xdr:col>
      <xdr:colOff>165100</xdr:colOff>
      <xdr:row>54</xdr:row>
      <xdr:rowOff>134817</xdr:rowOff>
    </xdr:to>
    <xdr:sp macro="" textlink="">
      <xdr:nvSpPr>
        <xdr:cNvPr id="150" name="楕円 149"/>
        <xdr:cNvSpPr/>
      </xdr:nvSpPr>
      <xdr:spPr>
        <a:xfrm>
          <a:off x="1968500" y="92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151344</xdr:rowOff>
    </xdr:from>
    <xdr:ext cx="599010" cy="259045"/>
    <xdr:sp macro="" textlink="">
      <xdr:nvSpPr>
        <xdr:cNvPr id="151" name="テキスト ボックス 150"/>
        <xdr:cNvSpPr txBox="1"/>
      </xdr:nvSpPr>
      <xdr:spPr>
        <a:xfrm>
          <a:off x="1719795" y="906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163033</xdr:rowOff>
    </xdr:from>
    <xdr:to>
      <xdr:col>6</xdr:col>
      <xdr:colOff>38100</xdr:colOff>
      <xdr:row>55</xdr:row>
      <xdr:rowOff>93183</xdr:rowOff>
    </xdr:to>
    <xdr:sp macro="" textlink="">
      <xdr:nvSpPr>
        <xdr:cNvPr id="152" name="楕円 151"/>
        <xdr:cNvSpPr/>
      </xdr:nvSpPr>
      <xdr:spPr>
        <a:xfrm>
          <a:off x="1079500" y="94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109710</xdr:rowOff>
    </xdr:from>
    <xdr:ext cx="599010" cy="259045"/>
    <xdr:sp macro="" textlink="">
      <xdr:nvSpPr>
        <xdr:cNvPr id="153" name="テキスト ボックス 152"/>
        <xdr:cNvSpPr txBox="1"/>
      </xdr:nvSpPr>
      <xdr:spPr>
        <a:xfrm>
          <a:off x="830795" y="919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79284</xdr:rowOff>
    </xdr:from>
    <xdr:to>
      <xdr:col>24</xdr:col>
      <xdr:colOff>63500</xdr:colOff>
      <xdr:row>76</xdr:row>
      <xdr:rowOff>99532</xdr:rowOff>
    </xdr:to>
    <xdr:cxnSp macro="">
      <xdr:nvCxnSpPr>
        <xdr:cNvPr id="184" name="直線コネクタ 183"/>
        <xdr:cNvCxnSpPr/>
      </xdr:nvCxnSpPr>
      <xdr:spPr>
        <a:xfrm flipV="1">
          <a:off x="3797300" y="13109484"/>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99532</xdr:rowOff>
    </xdr:from>
    <xdr:to>
      <xdr:col>19</xdr:col>
      <xdr:colOff>177800</xdr:colOff>
      <xdr:row>76</xdr:row>
      <xdr:rowOff>168438</xdr:rowOff>
    </xdr:to>
    <xdr:cxnSp macro="">
      <xdr:nvCxnSpPr>
        <xdr:cNvPr id="187" name="直線コネクタ 186"/>
        <xdr:cNvCxnSpPr/>
      </xdr:nvCxnSpPr>
      <xdr:spPr>
        <a:xfrm flipV="1">
          <a:off x="2908300" y="13129732"/>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168438</xdr:rowOff>
    </xdr:from>
    <xdr:to>
      <xdr:col>15</xdr:col>
      <xdr:colOff>50800</xdr:colOff>
      <xdr:row>77</xdr:row>
      <xdr:rowOff>42818</xdr:rowOff>
    </xdr:to>
    <xdr:cxnSp macro="">
      <xdr:nvCxnSpPr>
        <xdr:cNvPr id="190" name="直線コネクタ 189"/>
        <xdr:cNvCxnSpPr/>
      </xdr:nvCxnSpPr>
      <xdr:spPr>
        <a:xfrm flipV="1">
          <a:off x="2019300" y="13198638"/>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160710</xdr:rowOff>
    </xdr:from>
    <xdr:to>
      <xdr:col>10</xdr:col>
      <xdr:colOff>114300</xdr:colOff>
      <xdr:row>77</xdr:row>
      <xdr:rowOff>42818</xdr:rowOff>
    </xdr:to>
    <xdr:cxnSp macro="">
      <xdr:nvCxnSpPr>
        <xdr:cNvPr id="193" name="直線コネクタ 192"/>
        <xdr:cNvCxnSpPr/>
      </xdr:nvCxnSpPr>
      <xdr:spPr>
        <a:xfrm>
          <a:off x="1130300" y="1319091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28484</xdr:rowOff>
    </xdr:from>
    <xdr:to>
      <xdr:col>24</xdr:col>
      <xdr:colOff>114300</xdr:colOff>
      <xdr:row>76</xdr:row>
      <xdr:rowOff>130084</xdr:rowOff>
    </xdr:to>
    <xdr:sp macro="" textlink="">
      <xdr:nvSpPr>
        <xdr:cNvPr id="203" name="楕円 202"/>
        <xdr:cNvSpPr/>
      </xdr:nvSpPr>
      <xdr:spPr>
        <a:xfrm>
          <a:off x="4584700" y="130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51361</xdr:rowOff>
    </xdr:from>
    <xdr:ext cx="469744" cy="259045"/>
    <xdr:sp macro="" textlink="">
      <xdr:nvSpPr>
        <xdr:cNvPr id="204" name="維持補修費該当値テキスト"/>
        <xdr:cNvSpPr txBox="1"/>
      </xdr:nvSpPr>
      <xdr:spPr>
        <a:xfrm>
          <a:off x="4686300" y="1291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48732</xdr:rowOff>
    </xdr:from>
    <xdr:to>
      <xdr:col>20</xdr:col>
      <xdr:colOff>38100</xdr:colOff>
      <xdr:row>76</xdr:row>
      <xdr:rowOff>150332</xdr:rowOff>
    </xdr:to>
    <xdr:sp macro="" textlink="">
      <xdr:nvSpPr>
        <xdr:cNvPr id="205" name="楕円 204"/>
        <xdr:cNvSpPr/>
      </xdr:nvSpPr>
      <xdr:spPr>
        <a:xfrm>
          <a:off x="3746500" y="130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166859</xdr:rowOff>
    </xdr:from>
    <xdr:ext cx="469744" cy="259045"/>
    <xdr:sp macro="" textlink="">
      <xdr:nvSpPr>
        <xdr:cNvPr id="206" name="テキスト ボックス 205"/>
        <xdr:cNvSpPr txBox="1"/>
      </xdr:nvSpPr>
      <xdr:spPr>
        <a:xfrm>
          <a:off x="3562428" y="128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117638</xdr:rowOff>
    </xdr:from>
    <xdr:to>
      <xdr:col>15</xdr:col>
      <xdr:colOff>101600</xdr:colOff>
      <xdr:row>77</xdr:row>
      <xdr:rowOff>47788</xdr:rowOff>
    </xdr:to>
    <xdr:sp macro="" textlink="">
      <xdr:nvSpPr>
        <xdr:cNvPr id="207" name="楕円 206"/>
        <xdr:cNvSpPr/>
      </xdr:nvSpPr>
      <xdr:spPr>
        <a:xfrm>
          <a:off x="2857500" y="131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64316</xdr:rowOff>
    </xdr:from>
    <xdr:ext cx="469744" cy="259045"/>
    <xdr:sp macro="" textlink="">
      <xdr:nvSpPr>
        <xdr:cNvPr id="208" name="テキスト ボックス 207"/>
        <xdr:cNvSpPr txBox="1"/>
      </xdr:nvSpPr>
      <xdr:spPr>
        <a:xfrm>
          <a:off x="2673428" y="129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163468</xdr:rowOff>
    </xdr:from>
    <xdr:to>
      <xdr:col>10</xdr:col>
      <xdr:colOff>165100</xdr:colOff>
      <xdr:row>77</xdr:row>
      <xdr:rowOff>93618</xdr:rowOff>
    </xdr:to>
    <xdr:sp macro="" textlink="">
      <xdr:nvSpPr>
        <xdr:cNvPr id="209" name="楕円 208"/>
        <xdr:cNvSpPr/>
      </xdr:nvSpPr>
      <xdr:spPr>
        <a:xfrm>
          <a:off x="1968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110144</xdr:rowOff>
    </xdr:from>
    <xdr:ext cx="469744" cy="259045"/>
    <xdr:sp macro="" textlink="">
      <xdr:nvSpPr>
        <xdr:cNvPr id="210" name="テキスト ボックス 209"/>
        <xdr:cNvSpPr txBox="1"/>
      </xdr:nvSpPr>
      <xdr:spPr>
        <a:xfrm>
          <a:off x="1784428" y="129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109910</xdr:rowOff>
    </xdr:from>
    <xdr:to>
      <xdr:col>6</xdr:col>
      <xdr:colOff>38100</xdr:colOff>
      <xdr:row>77</xdr:row>
      <xdr:rowOff>40060</xdr:rowOff>
    </xdr:to>
    <xdr:sp macro="" textlink="">
      <xdr:nvSpPr>
        <xdr:cNvPr id="211" name="楕円 210"/>
        <xdr:cNvSpPr/>
      </xdr:nvSpPr>
      <xdr:spPr>
        <a:xfrm>
          <a:off x="1079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56587</xdr:rowOff>
    </xdr:from>
    <xdr:ext cx="469744" cy="259045"/>
    <xdr:sp macro="" textlink="">
      <xdr:nvSpPr>
        <xdr:cNvPr id="212" name="テキスト ボックス 211"/>
        <xdr:cNvSpPr txBox="1"/>
      </xdr:nvSpPr>
      <xdr:spPr>
        <a:xfrm>
          <a:off x="895428" y="129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76276</xdr:rowOff>
    </xdr:from>
    <xdr:to>
      <xdr:col>24</xdr:col>
      <xdr:colOff>62865</xdr:colOff>
      <xdr:row>97</xdr:row>
      <xdr:rowOff>58141</xdr:rowOff>
    </xdr:to>
    <xdr:cxnSp macro="">
      <xdr:nvCxnSpPr>
        <xdr:cNvPr id="237" name="直線コネクタ 236"/>
        <xdr:cNvCxnSpPr/>
      </xdr:nvCxnSpPr>
      <xdr:spPr>
        <a:xfrm flipV="1">
          <a:off x="4633595" y="15506776"/>
          <a:ext cx="1270" cy="11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61968</xdr:rowOff>
    </xdr:from>
    <xdr:ext cx="534377" cy="259045"/>
    <xdr:sp macro="" textlink="">
      <xdr:nvSpPr>
        <xdr:cNvPr id="238" name="扶助費最小値テキスト"/>
        <xdr:cNvSpPr txBox="1"/>
      </xdr:nvSpPr>
      <xdr:spPr>
        <a:xfrm>
          <a:off x="4686300" y="166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58141</xdr:rowOff>
    </xdr:from>
    <xdr:to>
      <xdr:col>24</xdr:col>
      <xdr:colOff>152400</xdr:colOff>
      <xdr:row>97</xdr:row>
      <xdr:rowOff>58141</xdr:rowOff>
    </xdr:to>
    <xdr:cxnSp macro="">
      <xdr:nvCxnSpPr>
        <xdr:cNvPr id="239" name="直線コネクタ 238"/>
        <xdr:cNvCxnSpPr/>
      </xdr:nvCxnSpPr>
      <xdr:spPr>
        <a:xfrm>
          <a:off x="4546600" y="1668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22953</xdr:rowOff>
    </xdr:from>
    <xdr:ext cx="599010" cy="259045"/>
    <xdr:sp macro="" textlink="">
      <xdr:nvSpPr>
        <xdr:cNvPr id="240" name="扶助費最大値テキスト"/>
        <xdr:cNvSpPr txBox="1"/>
      </xdr:nvSpPr>
      <xdr:spPr>
        <a:xfrm>
          <a:off x="4686300" y="152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76276</xdr:rowOff>
    </xdr:from>
    <xdr:to>
      <xdr:col>24</xdr:col>
      <xdr:colOff>152400</xdr:colOff>
      <xdr:row>90</xdr:row>
      <xdr:rowOff>76276</xdr:rowOff>
    </xdr:to>
    <xdr:cxnSp macro="">
      <xdr:nvCxnSpPr>
        <xdr:cNvPr id="241" name="直線コネクタ 240"/>
        <xdr:cNvCxnSpPr/>
      </xdr:nvCxnSpPr>
      <xdr:spPr>
        <a:xfrm>
          <a:off x="4546600" y="155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101448</xdr:rowOff>
    </xdr:from>
    <xdr:to>
      <xdr:col>24</xdr:col>
      <xdr:colOff>63500</xdr:colOff>
      <xdr:row>96</xdr:row>
      <xdr:rowOff>160795</xdr:rowOff>
    </xdr:to>
    <xdr:cxnSp macro="">
      <xdr:nvCxnSpPr>
        <xdr:cNvPr id="242" name="直線コネクタ 241"/>
        <xdr:cNvCxnSpPr/>
      </xdr:nvCxnSpPr>
      <xdr:spPr>
        <a:xfrm flipV="1">
          <a:off x="3797300" y="16560648"/>
          <a:ext cx="838200" cy="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73156</xdr:rowOff>
    </xdr:from>
    <xdr:ext cx="599010" cy="259045"/>
    <xdr:sp macro="" textlink="">
      <xdr:nvSpPr>
        <xdr:cNvPr id="243" name="扶助費平均値テキスト"/>
        <xdr:cNvSpPr txBox="1"/>
      </xdr:nvSpPr>
      <xdr:spPr>
        <a:xfrm>
          <a:off x="4686300" y="16018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50279</xdr:rowOff>
    </xdr:from>
    <xdr:to>
      <xdr:col>24</xdr:col>
      <xdr:colOff>114300</xdr:colOff>
      <xdr:row>94</xdr:row>
      <xdr:rowOff>151879</xdr:rowOff>
    </xdr:to>
    <xdr:sp macro="" textlink="">
      <xdr:nvSpPr>
        <xdr:cNvPr id="244" name="フローチャート: 判断 243"/>
        <xdr:cNvSpPr/>
      </xdr:nvSpPr>
      <xdr:spPr>
        <a:xfrm>
          <a:off x="45847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160795</xdr:rowOff>
    </xdr:from>
    <xdr:to>
      <xdr:col>19</xdr:col>
      <xdr:colOff>177800</xdr:colOff>
      <xdr:row>97</xdr:row>
      <xdr:rowOff>88088</xdr:rowOff>
    </xdr:to>
    <xdr:cxnSp macro="">
      <xdr:nvCxnSpPr>
        <xdr:cNvPr id="245" name="直線コネクタ 244"/>
        <xdr:cNvCxnSpPr/>
      </xdr:nvCxnSpPr>
      <xdr:spPr>
        <a:xfrm flipV="1">
          <a:off x="2908300" y="16619995"/>
          <a:ext cx="889000" cy="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104814</xdr:rowOff>
    </xdr:from>
    <xdr:to>
      <xdr:col>20</xdr:col>
      <xdr:colOff>38100</xdr:colOff>
      <xdr:row>95</xdr:row>
      <xdr:rowOff>34964</xdr:rowOff>
    </xdr:to>
    <xdr:sp macro="" textlink="">
      <xdr:nvSpPr>
        <xdr:cNvPr id="246" name="フローチャート: 判断 245"/>
        <xdr:cNvSpPr/>
      </xdr:nvSpPr>
      <xdr:spPr>
        <a:xfrm>
          <a:off x="3746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51491</xdr:rowOff>
    </xdr:from>
    <xdr:ext cx="599010" cy="259045"/>
    <xdr:sp macro="" textlink="">
      <xdr:nvSpPr>
        <xdr:cNvPr id="247" name="テキスト ボックス 246"/>
        <xdr:cNvSpPr txBox="1"/>
      </xdr:nvSpPr>
      <xdr:spPr>
        <a:xfrm>
          <a:off x="3497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88088</xdr:rowOff>
    </xdr:from>
    <xdr:to>
      <xdr:col>15</xdr:col>
      <xdr:colOff>50800</xdr:colOff>
      <xdr:row>97</xdr:row>
      <xdr:rowOff>141021</xdr:rowOff>
    </xdr:to>
    <xdr:cxnSp macro="">
      <xdr:nvCxnSpPr>
        <xdr:cNvPr id="248" name="直線コネクタ 247"/>
        <xdr:cNvCxnSpPr/>
      </xdr:nvCxnSpPr>
      <xdr:spPr>
        <a:xfrm flipV="1">
          <a:off x="2019300" y="16718738"/>
          <a:ext cx="8890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164021</xdr:rowOff>
    </xdr:from>
    <xdr:to>
      <xdr:col>15</xdr:col>
      <xdr:colOff>101600</xdr:colOff>
      <xdr:row>95</xdr:row>
      <xdr:rowOff>94171</xdr:rowOff>
    </xdr:to>
    <xdr:sp macro="" textlink="">
      <xdr:nvSpPr>
        <xdr:cNvPr id="249" name="フローチャート: 判断 248"/>
        <xdr:cNvSpPr/>
      </xdr:nvSpPr>
      <xdr:spPr>
        <a:xfrm>
          <a:off x="2857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110698</xdr:rowOff>
    </xdr:from>
    <xdr:ext cx="599010" cy="259045"/>
    <xdr:sp macro="" textlink="">
      <xdr:nvSpPr>
        <xdr:cNvPr id="250" name="テキスト ボックス 249"/>
        <xdr:cNvSpPr txBox="1"/>
      </xdr:nvSpPr>
      <xdr:spPr>
        <a:xfrm>
          <a:off x="2608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141021</xdr:rowOff>
    </xdr:from>
    <xdr:to>
      <xdr:col>10</xdr:col>
      <xdr:colOff>114300</xdr:colOff>
      <xdr:row>98</xdr:row>
      <xdr:rowOff>40475</xdr:rowOff>
    </xdr:to>
    <xdr:cxnSp macro="">
      <xdr:nvCxnSpPr>
        <xdr:cNvPr id="251" name="直線コネクタ 250"/>
        <xdr:cNvCxnSpPr/>
      </xdr:nvCxnSpPr>
      <xdr:spPr>
        <a:xfrm flipV="1">
          <a:off x="1130300" y="1677167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69622</xdr:rowOff>
    </xdr:from>
    <xdr:to>
      <xdr:col>10</xdr:col>
      <xdr:colOff>165100</xdr:colOff>
      <xdr:row>95</xdr:row>
      <xdr:rowOff>171222</xdr:rowOff>
    </xdr:to>
    <xdr:sp macro="" textlink="">
      <xdr:nvSpPr>
        <xdr:cNvPr id="252" name="フローチャート: 判断 251"/>
        <xdr:cNvSpPr/>
      </xdr:nvSpPr>
      <xdr:spPr>
        <a:xfrm>
          <a:off x="1968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16299</xdr:rowOff>
    </xdr:from>
    <xdr:ext cx="599010" cy="259045"/>
    <xdr:sp macro="" textlink="">
      <xdr:nvSpPr>
        <xdr:cNvPr id="253" name="テキスト ボックス 252"/>
        <xdr:cNvSpPr txBox="1"/>
      </xdr:nvSpPr>
      <xdr:spPr>
        <a:xfrm>
          <a:off x="1719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127406</xdr:rowOff>
    </xdr:from>
    <xdr:to>
      <xdr:col>6</xdr:col>
      <xdr:colOff>38100</xdr:colOff>
      <xdr:row>96</xdr:row>
      <xdr:rowOff>57556</xdr:rowOff>
    </xdr:to>
    <xdr:sp macro="" textlink="">
      <xdr:nvSpPr>
        <xdr:cNvPr id="254" name="フローチャート: 判断 253"/>
        <xdr:cNvSpPr/>
      </xdr:nvSpPr>
      <xdr:spPr>
        <a:xfrm>
          <a:off x="1079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74083</xdr:rowOff>
    </xdr:from>
    <xdr:ext cx="599010" cy="259045"/>
    <xdr:sp macro="" textlink="">
      <xdr:nvSpPr>
        <xdr:cNvPr id="255" name="テキスト ボックス 254"/>
        <xdr:cNvSpPr txBox="1"/>
      </xdr:nvSpPr>
      <xdr:spPr>
        <a:xfrm>
          <a:off x="830795"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50648</xdr:rowOff>
    </xdr:from>
    <xdr:to>
      <xdr:col>24</xdr:col>
      <xdr:colOff>114300</xdr:colOff>
      <xdr:row>96</xdr:row>
      <xdr:rowOff>152248</xdr:rowOff>
    </xdr:to>
    <xdr:sp macro="" textlink="">
      <xdr:nvSpPr>
        <xdr:cNvPr id="261" name="楕円 260"/>
        <xdr:cNvSpPr/>
      </xdr:nvSpPr>
      <xdr:spPr>
        <a:xfrm>
          <a:off x="4584700" y="1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29075</xdr:rowOff>
    </xdr:from>
    <xdr:ext cx="534377" cy="259045"/>
    <xdr:sp macro="" textlink="">
      <xdr:nvSpPr>
        <xdr:cNvPr id="262" name="扶助費該当値テキスト"/>
        <xdr:cNvSpPr txBox="1"/>
      </xdr:nvSpPr>
      <xdr:spPr>
        <a:xfrm>
          <a:off x="4686300" y="164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109995</xdr:rowOff>
    </xdr:from>
    <xdr:to>
      <xdr:col>20</xdr:col>
      <xdr:colOff>38100</xdr:colOff>
      <xdr:row>97</xdr:row>
      <xdr:rowOff>40145</xdr:rowOff>
    </xdr:to>
    <xdr:sp macro="" textlink="">
      <xdr:nvSpPr>
        <xdr:cNvPr id="263" name="楕円 262"/>
        <xdr:cNvSpPr/>
      </xdr:nvSpPr>
      <xdr:spPr>
        <a:xfrm>
          <a:off x="3746500" y="165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31272</xdr:rowOff>
    </xdr:from>
    <xdr:ext cx="534377" cy="259045"/>
    <xdr:sp macro="" textlink="">
      <xdr:nvSpPr>
        <xdr:cNvPr id="264" name="テキスト ボックス 263"/>
        <xdr:cNvSpPr txBox="1"/>
      </xdr:nvSpPr>
      <xdr:spPr>
        <a:xfrm>
          <a:off x="3530111" y="166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37288</xdr:rowOff>
    </xdr:from>
    <xdr:to>
      <xdr:col>15</xdr:col>
      <xdr:colOff>101600</xdr:colOff>
      <xdr:row>97</xdr:row>
      <xdr:rowOff>138888</xdr:rowOff>
    </xdr:to>
    <xdr:sp macro="" textlink="">
      <xdr:nvSpPr>
        <xdr:cNvPr id="265" name="楕円 264"/>
        <xdr:cNvSpPr/>
      </xdr:nvSpPr>
      <xdr:spPr>
        <a:xfrm>
          <a:off x="2857500" y="166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130015</xdr:rowOff>
    </xdr:from>
    <xdr:ext cx="534377" cy="259045"/>
    <xdr:sp macro="" textlink="">
      <xdr:nvSpPr>
        <xdr:cNvPr id="266" name="テキスト ボックス 265"/>
        <xdr:cNvSpPr txBox="1"/>
      </xdr:nvSpPr>
      <xdr:spPr>
        <a:xfrm>
          <a:off x="2641111" y="167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90221</xdr:rowOff>
    </xdr:from>
    <xdr:to>
      <xdr:col>10</xdr:col>
      <xdr:colOff>165100</xdr:colOff>
      <xdr:row>98</xdr:row>
      <xdr:rowOff>20371</xdr:rowOff>
    </xdr:to>
    <xdr:sp macro="" textlink="">
      <xdr:nvSpPr>
        <xdr:cNvPr id="267" name="楕円 266"/>
        <xdr:cNvSpPr/>
      </xdr:nvSpPr>
      <xdr:spPr>
        <a:xfrm>
          <a:off x="1968500" y="167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11498</xdr:rowOff>
    </xdr:from>
    <xdr:ext cx="534377" cy="259045"/>
    <xdr:sp macro="" textlink="">
      <xdr:nvSpPr>
        <xdr:cNvPr id="268" name="テキスト ボックス 267"/>
        <xdr:cNvSpPr txBox="1"/>
      </xdr:nvSpPr>
      <xdr:spPr>
        <a:xfrm>
          <a:off x="1752111" y="168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161125</xdr:rowOff>
    </xdr:from>
    <xdr:to>
      <xdr:col>6</xdr:col>
      <xdr:colOff>38100</xdr:colOff>
      <xdr:row>98</xdr:row>
      <xdr:rowOff>91275</xdr:rowOff>
    </xdr:to>
    <xdr:sp macro="" textlink="">
      <xdr:nvSpPr>
        <xdr:cNvPr id="269" name="楕円 268"/>
        <xdr:cNvSpPr/>
      </xdr:nvSpPr>
      <xdr:spPr>
        <a:xfrm>
          <a:off x="1079500" y="167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82402</xdr:rowOff>
    </xdr:from>
    <xdr:ext cx="534377" cy="259045"/>
    <xdr:sp macro="" textlink="">
      <xdr:nvSpPr>
        <xdr:cNvPr id="270" name="テキスト ボックス 269"/>
        <xdr:cNvSpPr txBox="1"/>
      </xdr:nvSpPr>
      <xdr:spPr>
        <a:xfrm>
          <a:off x="863111" y="168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7" name="直線コネクタ 296"/>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298"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299" name="直線コネクタ 298"/>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0"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1" name="直線コネクタ 300"/>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161842</xdr:rowOff>
    </xdr:from>
    <xdr:to>
      <xdr:col>55</xdr:col>
      <xdr:colOff>0</xdr:colOff>
      <xdr:row>34</xdr:row>
      <xdr:rowOff>163246</xdr:rowOff>
    </xdr:to>
    <xdr:cxnSp macro="">
      <xdr:nvCxnSpPr>
        <xdr:cNvPr id="302" name="直線コネクタ 301"/>
        <xdr:cNvCxnSpPr/>
      </xdr:nvCxnSpPr>
      <xdr:spPr>
        <a:xfrm>
          <a:off x="9639300" y="5991142"/>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3" name="補助費等平均値テキスト"/>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4" name="フローチャート: 判断 303"/>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86991</xdr:rowOff>
    </xdr:from>
    <xdr:to>
      <xdr:col>50</xdr:col>
      <xdr:colOff>114300</xdr:colOff>
      <xdr:row>34</xdr:row>
      <xdr:rowOff>161842</xdr:rowOff>
    </xdr:to>
    <xdr:cxnSp macro="">
      <xdr:nvCxnSpPr>
        <xdr:cNvPr id="305" name="直線コネクタ 304"/>
        <xdr:cNvCxnSpPr/>
      </xdr:nvCxnSpPr>
      <xdr:spPr>
        <a:xfrm>
          <a:off x="8750300" y="5916291"/>
          <a:ext cx="8890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6" name="フローチャート: 判断 305"/>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7" name="テキスト ボックス 306"/>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15570</xdr:rowOff>
    </xdr:from>
    <xdr:to>
      <xdr:col>45</xdr:col>
      <xdr:colOff>177800</xdr:colOff>
      <xdr:row>34</xdr:row>
      <xdr:rowOff>86991</xdr:rowOff>
    </xdr:to>
    <xdr:cxnSp macro="">
      <xdr:nvCxnSpPr>
        <xdr:cNvPr id="308" name="直線コネクタ 307"/>
        <xdr:cNvCxnSpPr/>
      </xdr:nvCxnSpPr>
      <xdr:spPr>
        <a:xfrm>
          <a:off x="7861300" y="5844870"/>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09" name="フローチャート: 判断 308"/>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0" name="テキスト ボックス 309"/>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136924</xdr:rowOff>
    </xdr:from>
    <xdr:to>
      <xdr:col>41</xdr:col>
      <xdr:colOff>50800</xdr:colOff>
      <xdr:row>34</xdr:row>
      <xdr:rowOff>15570</xdr:rowOff>
    </xdr:to>
    <xdr:cxnSp macro="">
      <xdr:nvCxnSpPr>
        <xdr:cNvPr id="311" name="直線コネクタ 310"/>
        <xdr:cNvCxnSpPr/>
      </xdr:nvCxnSpPr>
      <xdr:spPr>
        <a:xfrm>
          <a:off x="6972300" y="5623324"/>
          <a:ext cx="889000" cy="2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2" name="フローチャート: 判断 311"/>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3" name="テキスト ボックス 312"/>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4" name="フローチャート: 判断 313"/>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5" name="テキスト ボックス 314"/>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112446</xdr:rowOff>
    </xdr:from>
    <xdr:to>
      <xdr:col>55</xdr:col>
      <xdr:colOff>50800</xdr:colOff>
      <xdr:row>35</xdr:row>
      <xdr:rowOff>42596</xdr:rowOff>
    </xdr:to>
    <xdr:sp macro="" textlink="">
      <xdr:nvSpPr>
        <xdr:cNvPr id="321" name="楕円 320"/>
        <xdr:cNvSpPr/>
      </xdr:nvSpPr>
      <xdr:spPr>
        <a:xfrm>
          <a:off x="10426700" y="59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135323</xdr:rowOff>
    </xdr:from>
    <xdr:ext cx="534377" cy="259045"/>
    <xdr:sp macro="" textlink="">
      <xdr:nvSpPr>
        <xdr:cNvPr id="322" name="補助費等該当値テキスト"/>
        <xdr:cNvSpPr txBox="1"/>
      </xdr:nvSpPr>
      <xdr:spPr>
        <a:xfrm>
          <a:off x="10528300" y="5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111042</xdr:rowOff>
    </xdr:from>
    <xdr:to>
      <xdr:col>50</xdr:col>
      <xdr:colOff>165100</xdr:colOff>
      <xdr:row>35</xdr:row>
      <xdr:rowOff>41192</xdr:rowOff>
    </xdr:to>
    <xdr:sp macro="" textlink="">
      <xdr:nvSpPr>
        <xdr:cNvPr id="323" name="楕円 322"/>
        <xdr:cNvSpPr/>
      </xdr:nvSpPr>
      <xdr:spPr>
        <a:xfrm>
          <a:off x="9588500" y="5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57719</xdr:rowOff>
    </xdr:from>
    <xdr:ext cx="534377" cy="259045"/>
    <xdr:sp macro="" textlink="">
      <xdr:nvSpPr>
        <xdr:cNvPr id="324" name="テキスト ボックス 323"/>
        <xdr:cNvSpPr txBox="1"/>
      </xdr:nvSpPr>
      <xdr:spPr>
        <a:xfrm>
          <a:off x="9372111" y="57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36191</xdr:rowOff>
    </xdr:from>
    <xdr:to>
      <xdr:col>46</xdr:col>
      <xdr:colOff>38100</xdr:colOff>
      <xdr:row>34</xdr:row>
      <xdr:rowOff>137791</xdr:rowOff>
    </xdr:to>
    <xdr:sp macro="" textlink="">
      <xdr:nvSpPr>
        <xdr:cNvPr id="325" name="楕円 324"/>
        <xdr:cNvSpPr/>
      </xdr:nvSpPr>
      <xdr:spPr>
        <a:xfrm>
          <a:off x="8699500" y="58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154318</xdr:rowOff>
    </xdr:from>
    <xdr:ext cx="534377" cy="259045"/>
    <xdr:sp macro="" textlink="">
      <xdr:nvSpPr>
        <xdr:cNvPr id="326" name="テキスト ボックス 325"/>
        <xdr:cNvSpPr txBox="1"/>
      </xdr:nvSpPr>
      <xdr:spPr>
        <a:xfrm>
          <a:off x="8483111" y="56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136220</xdr:rowOff>
    </xdr:from>
    <xdr:to>
      <xdr:col>41</xdr:col>
      <xdr:colOff>101600</xdr:colOff>
      <xdr:row>34</xdr:row>
      <xdr:rowOff>66370</xdr:rowOff>
    </xdr:to>
    <xdr:sp macro="" textlink="">
      <xdr:nvSpPr>
        <xdr:cNvPr id="327" name="楕円 326"/>
        <xdr:cNvSpPr/>
      </xdr:nvSpPr>
      <xdr:spPr>
        <a:xfrm>
          <a:off x="7810500" y="57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82897</xdr:rowOff>
    </xdr:from>
    <xdr:ext cx="534377" cy="259045"/>
    <xdr:sp macro="" textlink="">
      <xdr:nvSpPr>
        <xdr:cNvPr id="328" name="テキスト ボックス 327"/>
        <xdr:cNvSpPr txBox="1"/>
      </xdr:nvSpPr>
      <xdr:spPr>
        <a:xfrm>
          <a:off x="7594111" y="55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86124</xdr:rowOff>
    </xdr:from>
    <xdr:to>
      <xdr:col>36</xdr:col>
      <xdr:colOff>165100</xdr:colOff>
      <xdr:row>33</xdr:row>
      <xdr:rowOff>16274</xdr:rowOff>
    </xdr:to>
    <xdr:sp macro="" textlink="">
      <xdr:nvSpPr>
        <xdr:cNvPr id="329" name="楕円 328"/>
        <xdr:cNvSpPr/>
      </xdr:nvSpPr>
      <xdr:spPr>
        <a:xfrm>
          <a:off x="6921500" y="55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32801</xdr:rowOff>
    </xdr:from>
    <xdr:ext cx="534377" cy="259045"/>
    <xdr:sp macro="" textlink="">
      <xdr:nvSpPr>
        <xdr:cNvPr id="330" name="テキスト ボックス 329"/>
        <xdr:cNvSpPr txBox="1"/>
      </xdr:nvSpPr>
      <xdr:spPr>
        <a:xfrm>
          <a:off x="6705111" y="53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158056</xdr:rowOff>
    </xdr:from>
    <xdr:to>
      <xdr:col>54</xdr:col>
      <xdr:colOff>189865</xdr:colOff>
      <xdr:row>58</xdr:row>
      <xdr:rowOff>15670</xdr:rowOff>
    </xdr:to>
    <xdr:cxnSp macro="">
      <xdr:nvCxnSpPr>
        <xdr:cNvPr id="354" name="直線コネクタ 353"/>
        <xdr:cNvCxnSpPr/>
      </xdr:nvCxnSpPr>
      <xdr:spPr>
        <a:xfrm flipV="1">
          <a:off x="10475595" y="8902006"/>
          <a:ext cx="1270" cy="105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19497</xdr:rowOff>
    </xdr:from>
    <xdr:ext cx="534377" cy="259045"/>
    <xdr:sp macro="" textlink="">
      <xdr:nvSpPr>
        <xdr:cNvPr id="355" name="普通建設事業費最小値テキスト"/>
        <xdr:cNvSpPr txBox="1"/>
      </xdr:nvSpPr>
      <xdr:spPr>
        <a:xfrm>
          <a:off x="10528300" y="99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15670</xdr:rowOff>
    </xdr:from>
    <xdr:to>
      <xdr:col>55</xdr:col>
      <xdr:colOff>88900</xdr:colOff>
      <xdr:row>58</xdr:row>
      <xdr:rowOff>15670</xdr:rowOff>
    </xdr:to>
    <xdr:cxnSp macro="">
      <xdr:nvCxnSpPr>
        <xdr:cNvPr id="356" name="直線コネクタ 355"/>
        <xdr:cNvCxnSpPr/>
      </xdr:nvCxnSpPr>
      <xdr:spPr>
        <a:xfrm>
          <a:off x="10388600" y="995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104733</xdr:rowOff>
    </xdr:from>
    <xdr:ext cx="599010" cy="259045"/>
    <xdr:sp macro="" textlink="">
      <xdr:nvSpPr>
        <xdr:cNvPr id="357" name="普通建設事業費最大値テキスト"/>
        <xdr:cNvSpPr txBox="1"/>
      </xdr:nvSpPr>
      <xdr:spPr>
        <a:xfrm>
          <a:off x="10528300" y="867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158056</xdr:rowOff>
    </xdr:from>
    <xdr:to>
      <xdr:col>55</xdr:col>
      <xdr:colOff>88900</xdr:colOff>
      <xdr:row>51</xdr:row>
      <xdr:rowOff>158056</xdr:rowOff>
    </xdr:to>
    <xdr:cxnSp macro="">
      <xdr:nvCxnSpPr>
        <xdr:cNvPr id="358" name="直線コネクタ 357"/>
        <xdr:cNvCxnSpPr/>
      </xdr:nvCxnSpPr>
      <xdr:spPr>
        <a:xfrm>
          <a:off x="10388600" y="890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103307</xdr:rowOff>
    </xdr:from>
    <xdr:to>
      <xdr:col>55</xdr:col>
      <xdr:colOff>0</xdr:colOff>
      <xdr:row>56</xdr:row>
      <xdr:rowOff>93744</xdr:rowOff>
    </xdr:to>
    <xdr:cxnSp macro="">
      <xdr:nvCxnSpPr>
        <xdr:cNvPr id="359" name="直線コネクタ 358"/>
        <xdr:cNvCxnSpPr/>
      </xdr:nvCxnSpPr>
      <xdr:spPr>
        <a:xfrm flipV="1">
          <a:off x="9639300" y="9190157"/>
          <a:ext cx="838200" cy="5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130680</xdr:rowOff>
    </xdr:from>
    <xdr:ext cx="534377" cy="259045"/>
    <xdr:sp macro="" textlink="">
      <xdr:nvSpPr>
        <xdr:cNvPr id="360" name="普通建設事業費平均値テキスト"/>
        <xdr:cNvSpPr txBox="1"/>
      </xdr:nvSpPr>
      <xdr:spPr>
        <a:xfrm>
          <a:off x="10528300" y="973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152253</xdr:rowOff>
    </xdr:from>
    <xdr:to>
      <xdr:col>55</xdr:col>
      <xdr:colOff>50800</xdr:colOff>
      <xdr:row>57</xdr:row>
      <xdr:rowOff>82403</xdr:rowOff>
    </xdr:to>
    <xdr:sp macro="" textlink="">
      <xdr:nvSpPr>
        <xdr:cNvPr id="361" name="フローチャート: 判断 360"/>
        <xdr:cNvSpPr/>
      </xdr:nvSpPr>
      <xdr:spPr>
        <a:xfrm>
          <a:off x="104267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87678</xdr:rowOff>
    </xdr:from>
    <xdr:to>
      <xdr:col>50</xdr:col>
      <xdr:colOff>114300</xdr:colOff>
      <xdr:row>56</xdr:row>
      <xdr:rowOff>93744</xdr:rowOff>
    </xdr:to>
    <xdr:cxnSp macro="">
      <xdr:nvCxnSpPr>
        <xdr:cNvPr id="362" name="直線コネクタ 361"/>
        <xdr:cNvCxnSpPr/>
      </xdr:nvCxnSpPr>
      <xdr:spPr>
        <a:xfrm>
          <a:off x="8750300" y="9345978"/>
          <a:ext cx="889000" cy="3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63" name="フローチャート: 判断 362"/>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64" name="テキスト ボックス 363"/>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150695</xdr:rowOff>
    </xdr:from>
    <xdr:to>
      <xdr:col>45</xdr:col>
      <xdr:colOff>177800</xdr:colOff>
      <xdr:row>54</xdr:row>
      <xdr:rowOff>87678</xdr:rowOff>
    </xdr:to>
    <xdr:cxnSp macro="">
      <xdr:nvCxnSpPr>
        <xdr:cNvPr id="365" name="直線コネクタ 364"/>
        <xdr:cNvCxnSpPr/>
      </xdr:nvCxnSpPr>
      <xdr:spPr>
        <a:xfrm>
          <a:off x="7861300" y="8723195"/>
          <a:ext cx="889000" cy="6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3000</xdr:rowOff>
    </xdr:from>
    <xdr:to>
      <xdr:col>46</xdr:col>
      <xdr:colOff>38100</xdr:colOff>
      <xdr:row>57</xdr:row>
      <xdr:rowOff>104600</xdr:rowOff>
    </xdr:to>
    <xdr:sp macro="" textlink="">
      <xdr:nvSpPr>
        <xdr:cNvPr id="366" name="フローチャート: 判断 365"/>
        <xdr:cNvSpPr/>
      </xdr:nvSpPr>
      <xdr:spPr>
        <a:xfrm>
          <a:off x="8699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95727</xdr:rowOff>
    </xdr:from>
    <xdr:ext cx="534377" cy="259045"/>
    <xdr:sp macro="" textlink="">
      <xdr:nvSpPr>
        <xdr:cNvPr id="367" name="テキスト ボックス 366"/>
        <xdr:cNvSpPr txBox="1"/>
      </xdr:nvSpPr>
      <xdr:spPr>
        <a:xfrm>
          <a:off x="8483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150695</xdr:rowOff>
    </xdr:from>
    <xdr:to>
      <xdr:col>41</xdr:col>
      <xdr:colOff>50800</xdr:colOff>
      <xdr:row>55</xdr:row>
      <xdr:rowOff>53198</xdr:rowOff>
    </xdr:to>
    <xdr:cxnSp macro="">
      <xdr:nvCxnSpPr>
        <xdr:cNvPr id="368" name="直線コネクタ 367"/>
        <xdr:cNvCxnSpPr/>
      </xdr:nvCxnSpPr>
      <xdr:spPr>
        <a:xfrm flipV="1">
          <a:off x="6972300" y="8723195"/>
          <a:ext cx="889000" cy="7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149372</xdr:rowOff>
    </xdr:from>
    <xdr:to>
      <xdr:col>41</xdr:col>
      <xdr:colOff>101600</xdr:colOff>
      <xdr:row>57</xdr:row>
      <xdr:rowOff>79522</xdr:rowOff>
    </xdr:to>
    <xdr:sp macro="" textlink="">
      <xdr:nvSpPr>
        <xdr:cNvPr id="369" name="フローチャート: 判断 368"/>
        <xdr:cNvSpPr/>
      </xdr:nvSpPr>
      <xdr:spPr>
        <a:xfrm>
          <a:off x="7810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70649</xdr:rowOff>
    </xdr:from>
    <xdr:ext cx="534377" cy="259045"/>
    <xdr:sp macro="" textlink="">
      <xdr:nvSpPr>
        <xdr:cNvPr id="370" name="テキスト ボックス 369"/>
        <xdr:cNvSpPr txBox="1"/>
      </xdr:nvSpPr>
      <xdr:spPr>
        <a:xfrm>
          <a:off x="7594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55669</xdr:rowOff>
    </xdr:from>
    <xdr:to>
      <xdr:col>36</xdr:col>
      <xdr:colOff>165100</xdr:colOff>
      <xdr:row>57</xdr:row>
      <xdr:rowOff>157269</xdr:rowOff>
    </xdr:to>
    <xdr:sp macro="" textlink="">
      <xdr:nvSpPr>
        <xdr:cNvPr id="371" name="フローチャート: 判断 370"/>
        <xdr:cNvSpPr/>
      </xdr:nvSpPr>
      <xdr:spPr>
        <a:xfrm>
          <a:off x="6921500" y="982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148396</xdr:rowOff>
    </xdr:from>
    <xdr:ext cx="534377" cy="259045"/>
    <xdr:sp macro="" textlink="">
      <xdr:nvSpPr>
        <xdr:cNvPr id="372" name="テキスト ボックス 371"/>
        <xdr:cNvSpPr txBox="1"/>
      </xdr:nvSpPr>
      <xdr:spPr>
        <a:xfrm>
          <a:off x="6705111" y="9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52507</xdr:rowOff>
    </xdr:from>
    <xdr:to>
      <xdr:col>55</xdr:col>
      <xdr:colOff>50800</xdr:colOff>
      <xdr:row>53</xdr:row>
      <xdr:rowOff>154107</xdr:rowOff>
    </xdr:to>
    <xdr:sp macro="" textlink="">
      <xdr:nvSpPr>
        <xdr:cNvPr id="378" name="楕円 377"/>
        <xdr:cNvSpPr/>
      </xdr:nvSpPr>
      <xdr:spPr>
        <a:xfrm>
          <a:off x="10426700" y="9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75384</xdr:rowOff>
    </xdr:from>
    <xdr:ext cx="599010" cy="259045"/>
    <xdr:sp macro="" textlink="">
      <xdr:nvSpPr>
        <xdr:cNvPr id="379" name="普通建設事業費該当値テキスト"/>
        <xdr:cNvSpPr txBox="1"/>
      </xdr:nvSpPr>
      <xdr:spPr>
        <a:xfrm>
          <a:off x="10528300" y="899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42944</xdr:rowOff>
    </xdr:from>
    <xdr:to>
      <xdr:col>50</xdr:col>
      <xdr:colOff>165100</xdr:colOff>
      <xdr:row>56</xdr:row>
      <xdr:rowOff>144544</xdr:rowOff>
    </xdr:to>
    <xdr:sp macro="" textlink="">
      <xdr:nvSpPr>
        <xdr:cNvPr id="380" name="楕円 379"/>
        <xdr:cNvSpPr/>
      </xdr:nvSpPr>
      <xdr:spPr>
        <a:xfrm>
          <a:off x="9588500" y="96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161071</xdr:rowOff>
    </xdr:from>
    <xdr:ext cx="534377" cy="259045"/>
    <xdr:sp macro="" textlink="">
      <xdr:nvSpPr>
        <xdr:cNvPr id="381" name="テキスト ボックス 380"/>
        <xdr:cNvSpPr txBox="1"/>
      </xdr:nvSpPr>
      <xdr:spPr>
        <a:xfrm>
          <a:off x="9372111" y="94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36878</xdr:rowOff>
    </xdr:from>
    <xdr:to>
      <xdr:col>46</xdr:col>
      <xdr:colOff>38100</xdr:colOff>
      <xdr:row>54</xdr:row>
      <xdr:rowOff>138478</xdr:rowOff>
    </xdr:to>
    <xdr:sp macro="" textlink="">
      <xdr:nvSpPr>
        <xdr:cNvPr id="382" name="楕円 381"/>
        <xdr:cNvSpPr/>
      </xdr:nvSpPr>
      <xdr:spPr>
        <a:xfrm>
          <a:off x="8699500" y="92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155005</xdr:rowOff>
    </xdr:from>
    <xdr:ext cx="599010" cy="259045"/>
    <xdr:sp macro="" textlink="">
      <xdr:nvSpPr>
        <xdr:cNvPr id="383" name="テキスト ボックス 382"/>
        <xdr:cNvSpPr txBox="1"/>
      </xdr:nvSpPr>
      <xdr:spPr>
        <a:xfrm>
          <a:off x="8450795" y="907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99895</xdr:rowOff>
    </xdr:from>
    <xdr:to>
      <xdr:col>41</xdr:col>
      <xdr:colOff>101600</xdr:colOff>
      <xdr:row>51</xdr:row>
      <xdr:rowOff>30045</xdr:rowOff>
    </xdr:to>
    <xdr:sp macro="" textlink="">
      <xdr:nvSpPr>
        <xdr:cNvPr id="384" name="楕円 383"/>
        <xdr:cNvSpPr/>
      </xdr:nvSpPr>
      <xdr:spPr>
        <a:xfrm>
          <a:off x="7810500" y="86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46572</xdr:rowOff>
    </xdr:from>
    <xdr:ext cx="599010" cy="259045"/>
    <xdr:sp macro="" textlink="">
      <xdr:nvSpPr>
        <xdr:cNvPr id="385" name="テキスト ボックス 384"/>
        <xdr:cNvSpPr txBox="1"/>
      </xdr:nvSpPr>
      <xdr:spPr>
        <a:xfrm>
          <a:off x="7561795" y="844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2398</xdr:rowOff>
    </xdr:from>
    <xdr:to>
      <xdr:col>36</xdr:col>
      <xdr:colOff>165100</xdr:colOff>
      <xdr:row>55</xdr:row>
      <xdr:rowOff>103998</xdr:rowOff>
    </xdr:to>
    <xdr:sp macro="" textlink="">
      <xdr:nvSpPr>
        <xdr:cNvPr id="386" name="楕円 385"/>
        <xdr:cNvSpPr/>
      </xdr:nvSpPr>
      <xdr:spPr>
        <a:xfrm>
          <a:off x="6921500" y="94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120525</xdr:rowOff>
    </xdr:from>
    <xdr:ext cx="534377" cy="259045"/>
    <xdr:sp macro="" textlink="">
      <xdr:nvSpPr>
        <xdr:cNvPr id="387" name="テキスト ボックス 386"/>
        <xdr:cNvSpPr txBox="1"/>
      </xdr:nvSpPr>
      <xdr:spPr>
        <a:xfrm>
          <a:off x="6705111" y="92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09" name="直線コネクタ 408"/>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1" name="直線コネクタ 41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2"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3" name="直線コネクタ 412"/>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41722</xdr:rowOff>
    </xdr:from>
    <xdr:to>
      <xdr:col>55</xdr:col>
      <xdr:colOff>0</xdr:colOff>
      <xdr:row>77</xdr:row>
      <xdr:rowOff>145004</xdr:rowOff>
    </xdr:to>
    <xdr:cxnSp macro="">
      <xdr:nvCxnSpPr>
        <xdr:cNvPr id="414" name="直線コネクタ 413"/>
        <xdr:cNvCxnSpPr/>
      </xdr:nvCxnSpPr>
      <xdr:spPr>
        <a:xfrm flipV="1">
          <a:off x="9639300" y="12900472"/>
          <a:ext cx="838200" cy="4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101571</xdr:rowOff>
    </xdr:from>
    <xdr:ext cx="469744" cy="259045"/>
    <xdr:sp macro="" textlink="">
      <xdr:nvSpPr>
        <xdr:cNvPr id="415" name="普通建設事業費 （ うち新規整備　）平均値テキスト"/>
        <xdr:cNvSpPr txBox="1"/>
      </xdr:nvSpPr>
      <xdr:spPr>
        <a:xfrm>
          <a:off x="10528300" y="1313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16" name="フローチャート: 判断 415"/>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55575</xdr:rowOff>
    </xdr:from>
    <xdr:to>
      <xdr:col>50</xdr:col>
      <xdr:colOff>114300</xdr:colOff>
      <xdr:row>77</xdr:row>
      <xdr:rowOff>145004</xdr:rowOff>
    </xdr:to>
    <xdr:cxnSp macro="">
      <xdr:nvCxnSpPr>
        <xdr:cNvPr id="417" name="直線コネクタ 416"/>
        <xdr:cNvCxnSpPr/>
      </xdr:nvCxnSpPr>
      <xdr:spPr>
        <a:xfrm>
          <a:off x="8750300" y="12914325"/>
          <a:ext cx="889000" cy="4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18" name="フローチャート: 判断 417"/>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19" name="テキスト ボックス 418"/>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55575</xdr:rowOff>
    </xdr:from>
    <xdr:to>
      <xdr:col>45</xdr:col>
      <xdr:colOff>177800</xdr:colOff>
      <xdr:row>77</xdr:row>
      <xdr:rowOff>120041</xdr:rowOff>
    </xdr:to>
    <xdr:cxnSp macro="">
      <xdr:nvCxnSpPr>
        <xdr:cNvPr id="420" name="直線コネクタ 419"/>
        <xdr:cNvCxnSpPr/>
      </xdr:nvCxnSpPr>
      <xdr:spPr>
        <a:xfrm flipV="1">
          <a:off x="7861300" y="12914325"/>
          <a:ext cx="889000" cy="4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1" name="フローチャート: 判断 420"/>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2" name="テキスト ボックス 421"/>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3" name="フローチャート: 判断 422"/>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18615</xdr:rowOff>
    </xdr:from>
    <xdr:ext cx="469744" cy="259045"/>
    <xdr:sp macro="" textlink="">
      <xdr:nvSpPr>
        <xdr:cNvPr id="424" name="テキスト ボックス 423"/>
        <xdr:cNvSpPr txBox="1"/>
      </xdr:nvSpPr>
      <xdr:spPr>
        <a:xfrm>
          <a:off x="7626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162372</xdr:rowOff>
    </xdr:from>
    <xdr:to>
      <xdr:col>55</xdr:col>
      <xdr:colOff>50800</xdr:colOff>
      <xdr:row>75</xdr:row>
      <xdr:rowOff>92522</xdr:rowOff>
    </xdr:to>
    <xdr:sp macro="" textlink="">
      <xdr:nvSpPr>
        <xdr:cNvPr id="430" name="楕円 429"/>
        <xdr:cNvSpPr/>
      </xdr:nvSpPr>
      <xdr:spPr>
        <a:xfrm>
          <a:off x="10426700" y="12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13799</xdr:rowOff>
    </xdr:from>
    <xdr:ext cx="534377" cy="259045"/>
    <xdr:sp macro="" textlink="">
      <xdr:nvSpPr>
        <xdr:cNvPr id="431" name="普通建設事業費 （ うち新規整備　）該当値テキスト"/>
        <xdr:cNvSpPr txBox="1"/>
      </xdr:nvSpPr>
      <xdr:spPr>
        <a:xfrm>
          <a:off x="10528300" y="1270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94204</xdr:rowOff>
    </xdr:from>
    <xdr:to>
      <xdr:col>50</xdr:col>
      <xdr:colOff>165100</xdr:colOff>
      <xdr:row>78</xdr:row>
      <xdr:rowOff>24354</xdr:rowOff>
    </xdr:to>
    <xdr:sp macro="" textlink="">
      <xdr:nvSpPr>
        <xdr:cNvPr id="432" name="楕円 431"/>
        <xdr:cNvSpPr/>
      </xdr:nvSpPr>
      <xdr:spPr>
        <a:xfrm>
          <a:off x="9588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15481</xdr:rowOff>
    </xdr:from>
    <xdr:ext cx="469744" cy="259045"/>
    <xdr:sp macro="" textlink="">
      <xdr:nvSpPr>
        <xdr:cNvPr id="433" name="テキスト ボックス 432"/>
        <xdr:cNvSpPr txBox="1"/>
      </xdr:nvSpPr>
      <xdr:spPr>
        <a:xfrm>
          <a:off x="9404428" y="1338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4775</xdr:rowOff>
    </xdr:from>
    <xdr:to>
      <xdr:col>46</xdr:col>
      <xdr:colOff>38100</xdr:colOff>
      <xdr:row>75</xdr:row>
      <xdr:rowOff>106375</xdr:rowOff>
    </xdr:to>
    <xdr:sp macro="" textlink="">
      <xdr:nvSpPr>
        <xdr:cNvPr id="434" name="楕円 433"/>
        <xdr:cNvSpPr/>
      </xdr:nvSpPr>
      <xdr:spPr>
        <a:xfrm>
          <a:off x="86995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122902</xdr:rowOff>
    </xdr:from>
    <xdr:ext cx="534377" cy="259045"/>
    <xdr:sp macro="" textlink="">
      <xdr:nvSpPr>
        <xdr:cNvPr id="435" name="テキスト ボックス 434"/>
        <xdr:cNvSpPr txBox="1"/>
      </xdr:nvSpPr>
      <xdr:spPr>
        <a:xfrm>
          <a:off x="8483111" y="126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69241</xdr:rowOff>
    </xdr:from>
    <xdr:to>
      <xdr:col>41</xdr:col>
      <xdr:colOff>101600</xdr:colOff>
      <xdr:row>77</xdr:row>
      <xdr:rowOff>170841</xdr:rowOff>
    </xdr:to>
    <xdr:sp macro="" textlink="">
      <xdr:nvSpPr>
        <xdr:cNvPr id="436" name="楕円 435"/>
        <xdr:cNvSpPr/>
      </xdr:nvSpPr>
      <xdr:spPr>
        <a:xfrm>
          <a:off x="7810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161968</xdr:rowOff>
    </xdr:from>
    <xdr:ext cx="469744" cy="259045"/>
    <xdr:sp macro="" textlink="">
      <xdr:nvSpPr>
        <xdr:cNvPr id="437" name="テキスト ボックス 436"/>
        <xdr:cNvSpPr txBox="1"/>
      </xdr:nvSpPr>
      <xdr:spPr>
        <a:xfrm>
          <a:off x="7626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156584</xdr:rowOff>
    </xdr:from>
    <xdr:to>
      <xdr:col>54</xdr:col>
      <xdr:colOff>189865</xdr:colOff>
      <xdr:row>98</xdr:row>
      <xdr:rowOff>161581</xdr:rowOff>
    </xdr:to>
    <xdr:cxnSp macro="">
      <xdr:nvCxnSpPr>
        <xdr:cNvPr id="463" name="直線コネクタ 462"/>
        <xdr:cNvCxnSpPr/>
      </xdr:nvCxnSpPr>
      <xdr:spPr>
        <a:xfrm flipV="1">
          <a:off x="10475595" y="16101434"/>
          <a:ext cx="1270" cy="86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165408</xdr:rowOff>
    </xdr:from>
    <xdr:ext cx="469744" cy="259045"/>
    <xdr:sp macro="" textlink="">
      <xdr:nvSpPr>
        <xdr:cNvPr id="464" name="普通建設事業費 （ うち更新整備　）最小値テキスト"/>
        <xdr:cNvSpPr txBox="1"/>
      </xdr:nvSpPr>
      <xdr:spPr>
        <a:xfrm>
          <a:off x="10528300" y="169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161581</xdr:rowOff>
    </xdr:from>
    <xdr:to>
      <xdr:col>55</xdr:col>
      <xdr:colOff>88900</xdr:colOff>
      <xdr:row>98</xdr:row>
      <xdr:rowOff>161581</xdr:rowOff>
    </xdr:to>
    <xdr:cxnSp macro="">
      <xdr:nvCxnSpPr>
        <xdr:cNvPr id="465" name="直線コネクタ 464"/>
        <xdr:cNvCxnSpPr/>
      </xdr:nvCxnSpPr>
      <xdr:spPr>
        <a:xfrm>
          <a:off x="10388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103261</xdr:rowOff>
    </xdr:from>
    <xdr:ext cx="534377" cy="259045"/>
    <xdr:sp macro="" textlink="">
      <xdr:nvSpPr>
        <xdr:cNvPr id="466" name="普通建設事業費 （ うち更新整備　）最大値テキスト"/>
        <xdr:cNvSpPr txBox="1"/>
      </xdr:nvSpPr>
      <xdr:spPr>
        <a:xfrm>
          <a:off x="10528300" y="158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156584</xdr:rowOff>
    </xdr:from>
    <xdr:to>
      <xdr:col>55</xdr:col>
      <xdr:colOff>88900</xdr:colOff>
      <xdr:row>93</xdr:row>
      <xdr:rowOff>156584</xdr:rowOff>
    </xdr:to>
    <xdr:cxnSp macro="">
      <xdr:nvCxnSpPr>
        <xdr:cNvPr id="467" name="直線コネクタ 466"/>
        <xdr:cNvCxnSpPr/>
      </xdr:nvCxnSpPr>
      <xdr:spPr>
        <a:xfrm>
          <a:off x="10388600" y="1610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45200</xdr:rowOff>
    </xdr:from>
    <xdr:to>
      <xdr:col>55</xdr:col>
      <xdr:colOff>0</xdr:colOff>
      <xdr:row>97</xdr:row>
      <xdr:rowOff>102450</xdr:rowOff>
    </xdr:to>
    <xdr:cxnSp macro="">
      <xdr:nvCxnSpPr>
        <xdr:cNvPr id="468" name="直線コネクタ 467"/>
        <xdr:cNvCxnSpPr/>
      </xdr:nvCxnSpPr>
      <xdr:spPr>
        <a:xfrm flipV="1">
          <a:off x="9639300" y="16332950"/>
          <a:ext cx="838200" cy="4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118839</xdr:rowOff>
    </xdr:from>
    <xdr:ext cx="534377" cy="259045"/>
    <xdr:sp macro="" textlink="">
      <xdr:nvSpPr>
        <xdr:cNvPr id="469" name="普通建設事業費 （ うち更新整備　）平均値テキスト"/>
        <xdr:cNvSpPr txBox="1"/>
      </xdr:nvSpPr>
      <xdr:spPr>
        <a:xfrm>
          <a:off x="10528300" y="16749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140412</xdr:rowOff>
    </xdr:from>
    <xdr:to>
      <xdr:col>55</xdr:col>
      <xdr:colOff>50800</xdr:colOff>
      <xdr:row>98</xdr:row>
      <xdr:rowOff>70562</xdr:rowOff>
    </xdr:to>
    <xdr:sp macro="" textlink="">
      <xdr:nvSpPr>
        <xdr:cNvPr id="470" name="フローチャート: 判断 469"/>
        <xdr:cNvSpPr/>
      </xdr:nvSpPr>
      <xdr:spPr>
        <a:xfrm>
          <a:off x="104267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102450</xdr:rowOff>
    </xdr:from>
    <xdr:to>
      <xdr:col>50</xdr:col>
      <xdr:colOff>114300</xdr:colOff>
      <xdr:row>98</xdr:row>
      <xdr:rowOff>17083</xdr:rowOff>
    </xdr:to>
    <xdr:cxnSp macro="">
      <xdr:nvCxnSpPr>
        <xdr:cNvPr id="471" name="直線コネクタ 470"/>
        <xdr:cNvCxnSpPr/>
      </xdr:nvCxnSpPr>
      <xdr:spPr>
        <a:xfrm flipV="1">
          <a:off x="8750300" y="16733100"/>
          <a:ext cx="8890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124997</xdr:rowOff>
    </xdr:from>
    <xdr:to>
      <xdr:col>50</xdr:col>
      <xdr:colOff>165100</xdr:colOff>
      <xdr:row>98</xdr:row>
      <xdr:rowOff>55147</xdr:rowOff>
    </xdr:to>
    <xdr:sp macro="" textlink="">
      <xdr:nvSpPr>
        <xdr:cNvPr id="472" name="フローチャート: 判断 471"/>
        <xdr:cNvSpPr/>
      </xdr:nvSpPr>
      <xdr:spPr>
        <a:xfrm>
          <a:off x="9588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46274</xdr:rowOff>
    </xdr:from>
    <xdr:ext cx="534377" cy="259045"/>
    <xdr:sp macro="" textlink="">
      <xdr:nvSpPr>
        <xdr:cNvPr id="473" name="テキスト ボックス 472"/>
        <xdr:cNvSpPr txBox="1"/>
      </xdr:nvSpPr>
      <xdr:spPr>
        <a:xfrm>
          <a:off x="9372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72841</xdr:rowOff>
    </xdr:from>
    <xdr:to>
      <xdr:col>45</xdr:col>
      <xdr:colOff>177800</xdr:colOff>
      <xdr:row>98</xdr:row>
      <xdr:rowOff>17083</xdr:rowOff>
    </xdr:to>
    <xdr:cxnSp macro="">
      <xdr:nvCxnSpPr>
        <xdr:cNvPr id="474" name="直線コネクタ 473"/>
        <xdr:cNvCxnSpPr/>
      </xdr:nvCxnSpPr>
      <xdr:spPr>
        <a:xfrm>
          <a:off x="7861300" y="15503341"/>
          <a:ext cx="889000" cy="13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22932</xdr:rowOff>
    </xdr:from>
    <xdr:to>
      <xdr:col>46</xdr:col>
      <xdr:colOff>38100</xdr:colOff>
      <xdr:row>98</xdr:row>
      <xdr:rowOff>124532</xdr:rowOff>
    </xdr:to>
    <xdr:sp macro="" textlink="">
      <xdr:nvSpPr>
        <xdr:cNvPr id="475" name="フローチャート: 判断 474"/>
        <xdr:cNvSpPr/>
      </xdr:nvSpPr>
      <xdr:spPr>
        <a:xfrm>
          <a:off x="8699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115659</xdr:rowOff>
    </xdr:from>
    <xdr:ext cx="534377" cy="259045"/>
    <xdr:sp macro="" textlink="">
      <xdr:nvSpPr>
        <xdr:cNvPr id="476" name="テキスト ボックス 475"/>
        <xdr:cNvSpPr txBox="1"/>
      </xdr:nvSpPr>
      <xdr:spPr>
        <a:xfrm>
          <a:off x="8483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160986</xdr:rowOff>
    </xdr:from>
    <xdr:to>
      <xdr:col>41</xdr:col>
      <xdr:colOff>101600</xdr:colOff>
      <xdr:row>98</xdr:row>
      <xdr:rowOff>91136</xdr:rowOff>
    </xdr:to>
    <xdr:sp macro="" textlink="">
      <xdr:nvSpPr>
        <xdr:cNvPr id="477" name="フローチャート: 判断 476"/>
        <xdr:cNvSpPr/>
      </xdr:nvSpPr>
      <xdr:spPr>
        <a:xfrm>
          <a:off x="7810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82263</xdr:rowOff>
    </xdr:from>
    <xdr:ext cx="534377" cy="259045"/>
    <xdr:sp macro="" textlink="">
      <xdr:nvSpPr>
        <xdr:cNvPr id="478" name="テキスト ボックス 477"/>
        <xdr:cNvSpPr txBox="1"/>
      </xdr:nvSpPr>
      <xdr:spPr>
        <a:xfrm>
          <a:off x="7594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165850</xdr:rowOff>
    </xdr:from>
    <xdr:to>
      <xdr:col>55</xdr:col>
      <xdr:colOff>50800</xdr:colOff>
      <xdr:row>95</xdr:row>
      <xdr:rowOff>96000</xdr:rowOff>
    </xdr:to>
    <xdr:sp macro="" textlink="">
      <xdr:nvSpPr>
        <xdr:cNvPr id="484" name="楕円 483"/>
        <xdr:cNvSpPr/>
      </xdr:nvSpPr>
      <xdr:spPr>
        <a:xfrm>
          <a:off x="10426700" y="162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17277</xdr:rowOff>
    </xdr:from>
    <xdr:ext cx="534377" cy="259045"/>
    <xdr:sp macro="" textlink="">
      <xdr:nvSpPr>
        <xdr:cNvPr id="485" name="普通建設事業費 （ うち更新整備　）該当値テキスト"/>
        <xdr:cNvSpPr txBox="1"/>
      </xdr:nvSpPr>
      <xdr:spPr>
        <a:xfrm>
          <a:off x="10528300" y="161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51650</xdr:rowOff>
    </xdr:from>
    <xdr:to>
      <xdr:col>50</xdr:col>
      <xdr:colOff>165100</xdr:colOff>
      <xdr:row>97</xdr:row>
      <xdr:rowOff>153250</xdr:rowOff>
    </xdr:to>
    <xdr:sp macro="" textlink="">
      <xdr:nvSpPr>
        <xdr:cNvPr id="486" name="楕円 485"/>
        <xdr:cNvSpPr/>
      </xdr:nvSpPr>
      <xdr:spPr>
        <a:xfrm>
          <a:off x="9588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169777</xdr:rowOff>
    </xdr:from>
    <xdr:ext cx="534377" cy="259045"/>
    <xdr:sp macro="" textlink="">
      <xdr:nvSpPr>
        <xdr:cNvPr id="487" name="テキスト ボックス 486"/>
        <xdr:cNvSpPr txBox="1"/>
      </xdr:nvSpPr>
      <xdr:spPr>
        <a:xfrm>
          <a:off x="9372111" y="16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137733</xdr:rowOff>
    </xdr:from>
    <xdr:to>
      <xdr:col>46</xdr:col>
      <xdr:colOff>38100</xdr:colOff>
      <xdr:row>98</xdr:row>
      <xdr:rowOff>67883</xdr:rowOff>
    </xdr:to>
    <xdr:sp macro="" textlink="">
      <xdr:nvSpPr>
        <xdr:cNvPr id="488" name="楕円 487"/>
        <xdr:cNvSpPr/>
      </xdr:nvSpPr>
      <xdr:spPr>
        <a:xfrm>
          <a:off x="8699500" y="167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84410</xdr:rowOff>
    </xdr:from>
    <xdr:ext cx="534377" cy="259045"/>
    <xdr:sp macro="" textlink="">
      <xdr:nvSpPr>
        <xdr:cNvPr id="489" name="テキスト ボックス 488"/>
        <xdr:cNvSpPr txBox="1"/>
      </xdr:nvSpPr>
      <xdr:spPr>
        <a:xfrm>
          <a:off x="8483111" y="165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22041</xdr:rowOff>
    </xdr:from>
    <xdr:to>
      <xdr:col>41</xdr:col>
      <xdr:colOff>101600</xdr:colOff>
      <xdr:row>90</xdr:row>
      <xdr:rowOff>123641</xdr:rowOff>
    </xdr:to>
    <xdr:sp macro="" textlink="">
      <xdr:nvSpPr>
        <xdr:cNvPr id="490" name="楕円 489"/>
        <xdr:cNvSpPr/>
      </xdr:nvSpPr>
      <xdr:spPr>
        <a:xfrm>
          <a:off x="7810500" y="154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140168</xdr:rowOff>
    </xdr:from>
    <xdr:ext cx="599010" cy="259045"/>
    <xdr:sp macro="" textlink="">
      <xdr:nvSpPr>
        <xdr:cNvPr id="491" name="テキスト ボックス 490"/>
        <xdr:cNvSpPr txBox="1"/>
      </xdr:nvSpPr>
      <xdr:spPr>
        <a:xfrm>
          <a:off x="7561795" y="1522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5" name="テキスト ボックス 50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7" name="テキスト ボックス 50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9" name="テキスト ボックス 50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1" name="テキスト ボックス 51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3" name="テキスト ボックス 51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5" name="テキスト ボックス 51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17" name="直線コネクタ 516"/>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18"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0"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1" name="直線コネクタ 520"/>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3"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フローチャート: 判断 523"/>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26" name="フローチャート: 判断 525"/>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27" name="テキスト ボックス 526"/>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8" name="直線コネクタ 52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29" name="フローチャート: 判断 528"/>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0" name="テキスト ボックス 529"/>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1" name="直線コネクタ 53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2" name="フローチャート: 判断 531"/>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3" name="テキスト ボックス 532"/>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4" name="フローチャート: 判断 533"/>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35" name="テキスト ボックス 534"/>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2"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7" name="楕円 54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8" name="テキスト ボックス 54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25" name="直線コネクタ 624"/>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26"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27" name="直線コネクタ 626"/>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28"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29" name="直線コネクタ 628"/>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18934</xdr:rowOff>
    </xdr:from>
    <xdr:to>
      <xdr:col>85</xdr:col>
      <xdr:colOff>127000</xdr:colOff>
      <xdr:row>78</xdr:row>
      <xdr:rowOff>73275</xdr:rowOff>
    </xdr:to>
    <xdr:cxnSp macro="">
      <xdr:nvCxnSpPr>
        <xdr:cNvPr id="630" name="直線コネクタ 629"/>
        <xdr:cNvCxnSpPr/>
      </xdr:nvCxnSpPr>
      <xdr:spPr>
        <a:xfrm>
          <a:off x="15481300" y="13392034"/>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1"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2" name="フローチャート: 判断 631"/>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136043</xdr:rowOff>
    </xdr:from>
    <xdr:to>
      <xdr:col>81</xdr:col>
      <xdr:colOff>50800</xdr:colOff>
      <xdr:row>78</xdr:row>
      <xdr:rowOff>18934</xdr:rowOff>
    </xdr:to>
    <xdr:cxnSp macro="">
      <xdr:nvCxnSpPr>
        <xdr:cNvPr id="633" name="直線コネクタ 632"/>
        <xdr:cNvCxnSpPr/>
      </xdr:nvCxnSpPr>
      <xdr:spPr>
        <a:xfrm>
          <a:off x="14592300" y="13337693"/>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4" name="フローチャート: 判断 633"/>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35" name="テキスト ボックス 634"/>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120498</xdr:rowOff>
    </xdr:from>
    <xdr:to>
      <xdr:col>76</xdr:col>
      <xdr:colOff>114300</xdr:colOff>
      <xdr:row>77</xdr:row>
      <xdr:rowOff>136043</xdr:rowOff>
    </xdr:to>
    <xdr:cxnSp macro="">
      <xdr:nvCxnSpPr>
        <xdr:cNvPr id="636" name="直線コネクタ 635"/>
        <xdr:cNvCxnSpPr/>
      </xdr:nvCxnSpPr>
      <xdr:spPr>
        <a:xfrm>
          <a:off x="13703300" y="1332214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37" name="フローチャート: 判断 636"/>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38" name="テキスト ボックス 637"/>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112399</xdr:rowOff>
    </xdr:from>
    <xdr:to>
      <xdr:col>71</xdr:col>
      <xdr:colOff>177800</xdr:colOff>
      <xdr:row>77</xdr:row>
      <xdr:rowOff>120498</xdr:rowOff>
    </xdr:to>
    <xdr:cxnSp macro="">
      <xdr:nvCxnSpPr>
        <xdr:cNvPr id="639" name="直線コネクタ 638"/>
        <xdr:cNvCxnSpPr/>
      </xdr:nvCxnSpPr>
      <xdr:spPr>
        <a:xfrm>
          <a:off x="12814300" y="1331404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0" name="フローチャート: 判断 639"/>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1" name="テキスト ボックス 640"/>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2" name="フローチャート: 判断 641"/>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3" name="テキスト ボックス 642"/>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22475</xdr:rowOff>
    </xdr:from>
    <xdr:to>
      <xdr:col>85</xdr:col>
      <xdr:colOff>177800</xdr:colOff>
      <xdr:row>78</xdr:row>
      <xdr:rowOff>124075</xdr:rowOff>
    </xdr:to>
    <xdr:sp macro="" textlink="">
      <xdr:nvSpPr>
        <xdr:cNvPr id="649" name="楕円 648"/>
        <xdr:cNvSpPr/>
      </xdr:nvSpPr>
      <xdr:spPr>
        <a:xfrm>
          <a:off x="16268700" y="13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108852</xdr:rowOff>
    </xdr:from>
    <xdr:ext cx="469744" cy="259045"/>
    <xdr:sp macro="" textlink="">
      <xdr:nvSpPr>
        <xdr:cNvPr id="650" name="公債費該当値テキスト"/>
        <xdr:cNvSpPr txBox="1"/>
      </xdr:nvSpPr>
      <xdr:spPr>
        <a:xfrm>
          <a:off x="16370300" y="1331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139584</xdr:rowOff>
    </xdr:from>
    <xdr:to>
      <xdr:col>81</xdr:col>
      <xdr:colOff>101600</xdr:colOff>
      <xdr:row>78</xdr:row>
      <xdr:rowOff>69734</xdr:rowOff>
    </xdr:to>
    <xdr:sp macro="" textlink="">
      <xdr:nvSpPr>
        <xdr:cNvPr id="651" name="楕円 650"/>
        <xdr:cNvSpPr/>
      </xdr:nvSpPr>
      <xdr:spPr>
        <a:xfrm>
          <a:off x="15430500" y="133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60861</xdr:rowOff>
    </xdr:from>
    <xdr:ext cx="469744" cy="259045"/>
    <xdr:sp macro="" textlink="">
      <xdr:nvSpPr>
        <xdr:cNvPr id="652" name="テキスト ボックス 651"/>
        <xdr:cNvSpPr txBox="1"/>
      </xdr:nvSpPr>
      <xdr:spPr>
        <a:xfrm>
          <a:off x="15246428" y="1343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85243</xdr:rowOff>
    </xdr:from>
    <xdr:to>
      <xdr:col>76</xdr:col>
      <xdr:colOff>165100</xdr:colOff>
      <xdr:row>78</xdr:row>
      <xdr:rowOff>15393</xdr:rowOff>
    </xdr:to>
    <xdr:sp macro="" textlink="">
      <xdr:nvSpPr>
        <xdr:cNvPr id="653" name="楕円 652"/>
        <xdr:cNvSpPr/>
      </xdr:nvSpPr>
      <xdr:spPr>
        <a:xfrm>
          <a:off x="14541500" y="132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6520</xdr:rowOff>
    </xdr:from>
    <xdr:ext cx="469744" cy="259045"/>
    <xdr:sp macro="" textlink="">
      <xdr:nvSpPr>
        <xdr:cNvPr id="654" name="テキスト ボックス 653"/>
        <xdr:cNvSpPr txBox="1"/>
      </xdr:nvSpPr>
      <xdr:spPr>
        <a:xfrm>
          <a:off x="14357428" y="133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69698</xdr:rowOff>
    </xdr:from>
    <xdr:to>
      <xdr:col>72</xdr:col>
      <xdr:colOff>38100</xdr:colOff>
      <xdr:row>77</xdr:row>
      <xdr:rowOff>171298</xdr:rowOff>
    </xdr:to>
    <xdr:sp macro="" textlink="">
      <xdr:nvSpPr>
        <xdr:cNvPr id="655" name="楕円 654"/>
        <xdr:cNvSpPr/>
      </xdr:nvSpPr>
      <xdr:spPr>
        <a:xfrm>
          <a:off x="13652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162425</xdr:rowOff>
    </xdr:from>
    <xdr:ext cx="469744" cy="259045"/>
    <xdr:sp macro="" textlink="">
      <xdr:nvSpPr>
        <xdr:cNvPr id="656" name="テキスト ボックス 655"/>
        <xdr:cNvSpPr txBox="1"/>
      </xdr:nvSpPr>
      <xdr:spPr>
        <a:xfrm>
          <a:off x="13468428" y="133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61599</xdr:rowOff>
    </xdr:from>
    <xdr:to>
      <xdr:col>67</xdr:col>
      <xdr:colOff>101600</xdr:colOff>
      <xdr:row>77</xdr:row>
      <xdr:rowOff>163199</xdr:rowOff>
    </xdr:to>
    <xdr:sp macro="" textlink="">
      <xdr:nvSpPr>
        <xdr:cNvPr id="657" name="楕円 656"/>
        <xdr:cNvSpPr/>
      </xdr:nvSpPr>
      <xdr:spPr>
        <a:xfrm>
          <a:off x="12763500" y="132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154326</xdr:rowOff>
    </xdr:from>
    <xdr:ext cx="469744" cy="259045"/>
    <xdr:sp macro="" textlink="">
      <xdr:nvSpPr>
        <xdr:cNvPr id="658" name="テキスト ボックス 657"/>
        <xdr:cNvSpPr txBox="1"/>
      </xdr:nvSpPr>
      <xdr:spPr>
        <a:xfrm>
          <a:off x="12579428" y="1335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2" name="直線コネクタ 681"/>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3"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4" name="直線コネクタ 683"/>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5"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86" name="直線コネクタ 685"/>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6823</xdr:rowOff>
    </xdr:from>
    <xdr:to>
      <xdr:col>85</xdr:col>
      <xdr:colOff>127000</xdr:colOff>
      <xdr:row>95</xdr:row>
      <xdr:rowOff>121610</xdr:rowOff>
    </xdr:to>
    <xdr:cxnSp macro="">
      <xdr:nvCxnSpPr>
        <xdr:cNvPr id="687" name="直線コネクタ 686"/>
        <xdr:cNvCxnSpPr/>
      </xdr:nvCxnSpPr>
      <xdr:spPr>
        <a:xfrm flipV="1">
          <a:off x="15481300" y="15608773"/>
          <a:ext cx="838200" cy="80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158569</xdr:rowOff>
    </xdr:from>
    <xdr:ext cx="534377" cy="259045"/>
    <xdr:sp macro="" textlink="">
      <xdr:nvSpPr>
        <xdr:cNvPr id="688" name="積立金平均値テキスト"/>
        <xdr:cNvSpPr txBox="1"/>
      </xdr:nvSpPr>
      <xdr:spPr>
        <a:xfrm>
          <a:off x="16370300" y="1678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89" name="フローチャート: 判断 688"/>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121610</xdr:rowOff>
    </xdr:from>
    <xdr:to>
      <xdr:col>81</xdr:col>
      <xdr:colOff>50800</xdr:colOff>
      <xdr:row>98</xdr:row>
      <xdr:rowOff>100465</xdr:rowOff>
    </xdr:to>
    <xdr:cxnSp macro="">
      <xdr:nvCxnSpPr>
        <xdr:cNvPr id="690" name="直線コネクタ 689"/>
        <xdr:cNvCxnSpPr/>
      </xdr:nvCxnSpPr>
      <xdr:spPr>
        <a:xfrm flipV="1">
          <a:off x="14592300" y="16409360"/>
          <a:ext cx="889000" cy="4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1" name="フローチャート: 判断 690"/>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91375</xdr:rowOff>
    </xdr:from>
    <xdr:ext cx="534377" cy="259045"/>
    <xdr:sp macro="" textlink="">
      <xdr:nvSpPr>
        <xdr:cNvPr id="692" name="テキスト ボックス 691"/>
        <xdr:cNvSpPr txBox="1"/>
      </xdr:nvSpPr>
      <xdr:spPr>
        <a:xfrm>
          <a:off x="15214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46499</xdr:rowOff>
    </xdr:from>
    <xdr:to>
      <xdr:col>76</xdr:col>
      <xdr:colOff>114300</xdr:colOff>
      <xdr:row>98</xdr:row>
      <xdr:rowOff>100465</xdr:rowOff>
    </xdr:to>
    <xdr:cxnSp macro="">
      <xdr:nvCxnSpPr>
        <xdr:cNvPr id="693" name="直線コネクタ 692"/>
        <xdr:cNvCxnSpPr/>
      </xdr:nvCxnSpPr>
      <xdr:spPr>
        <a:xfrm>
          <a:off x="13703300" y="16505699"/>
          <a:ext cx="889000" cy="3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4" name="フローチャート: 判断 693"/>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695" name="テキスト ボックス 694"/>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46499</xdr:rowOff>
    </xdr:from>
    <xdr:to>
      <xdr:col>71</xdr:col>
      <xdr:colOff>177800</xdr:colOff>
      <xdr:row>98</xdr:row>
      <xdr:rowOff>156525</xdr:rowOff>
    </xdr:to>
    <xdr:cxnSp macro="">
      <xdr:nvCxnSpPr>
        <xdr:cNvPr id="696" name="直線コネクタ 695"/>
        <xdr:cNvCxnSpPr/>
      </xdr:nvCxnSpPr>
      <xdr:spPr>
        <a:xfrm flipV="1">
          <a:off x="12814300" y="16505699"/>
          <a:ext cx="889000" cy="4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697" name="フローチャート: 判断 696"/>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91009</xdr:rowOff>
    </xdr:from>
    <xdr:ext cx="534377" cy="259045"/>
    <xdr:sp macro="" textlink="">
      <xdr:nvSpPr>
        <xdr:cNvPr id="698" name="テキスト ボックス 697"/>
        <xdr:cNvSpPr txBox="1"/>
      </xdr:nvSpPr>
      <xdr:spPr>
        <a:xfrm>
          <a:off x="13436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9" name="フローチャート: 判断 698"/>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0" name="テキスト ボックス 699"/>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127473</xdr:rowOff>
    </xdr:from>
    <xdr:to>
      <xdr:col>85</xdr:col>
      <xdr:colOff>177800</xdr:colOff>
      <xdr:row>91</xdr:row>
      <xdr:rowOff>57623</xdr:rowOff>
    </xdr:to>
    <xdr:sp macro="" textlink="">
      <xdr:nvSpPr>
        <xdr:cNvPr id="706" name="楕円 705"/>
        <xdr:cNvSpPr/>
      </xdr:nvSpPr>
      <xdr:spPr>
        <a:xfrm>
          <a:off x="16268700" y="155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80500</xdr:rowOff>
    </xdr:from>
    <xdr:ext cx="599010" cy="259045"/>
    <xdr:sp macro="" textlink="">
      <xdr:nvSpPr>
        <xdr:cNvPr id="707" name="積立金該当値テキスト"/>
        <xdr:cNvSpPr txBox="1"/>
      </xdr:nvSpPr>
      <xdr:spPr>
        <a:xfrm>
          <a:off x="16370300" y="1551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70810</xdr:rowOff>
    </xdr:from>
    <xdr:to>
      <xdr:col>81</xdr:col>
      <xdr:colOff>101600</xdr:colOff>
      <xdr:row>96</xdr:row>
      <xdr:rowOff>960</xdr:rowOff>
    </xdr:to>
    <xdr:sp macro="" textlink="">
      <xdr:nvSpPr>
        <xdr:cNvPr id="708" name="楕円 707"/>
        <xdr:cNvSpPr/>
      </xdr:nvSpPr>
      <xdr:spPr>
        <a:xfrm>
          <a:off x="15430500" y="1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17487</xdr:rowOff>
    </xdr:from>
    <xdr:ext cx="534377" cy="259045"/>
    <xdr:sp macro="" textlink="">
      <xdr:nvSpPr>
        <xdr:cNvPr id="709" name="テキスト ボックス 708"/>
        <xdr:cNvSpPr txBox="1"/>
      </xdr:nvSpPr>
      <xdr:spPr>
        <a:xfrm>
          <a:off x="15214111" y="161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49665</xdr:rowOff>
    </xdr:from>
    <xdr:to>
      <xdr:col>76</xdr:col>
      <xdr:colOff>165100</xdr:colOff>
      <xdr:row>98</xdr:row>
      <xdr:rowOff>151265</xdr:rowOff>
    </xdr:to>
    <xdr:sp macro="" textlink="">
      <xdr:nvSpPr>
        <xdr:cNvPr id="710" name="楕円 709"/>
        <xdr:cNvSpPr/>
      </xdr:nvSpPr>
      <xdr:spPr>
        <a:xfrm>
          <a:off x="145415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142392</xdr:rowOff>
    </xdr:from>
    <xdr:ext cx="534377" cy="259045"/>
    <xdr:sp macro="" textlink="">
      <xdr:nvSpPr>
        <xdr:cNvPr id="711" name="テキスト ボックス 710"/>
        <xdr:cNvSpPr txBox="1"/>
      </xdr:nvSpPr>
      <xdr:spPr>
        <a:xfrm>
          <a:off x="14325111" y="169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167149</xdr:rowOff>
    </xdr:from>
    <xdr:to>
      <xdr:col>72</xdr:col>
      <xdr:colOff>38100</xdr:colOff>
      <xdr:row>96</xdr:row>
      <xdr:rowOff>97299</xdr:rowOff>
    </xdr:to>
    <xdr:sp macro="" textlink="">
      <xdr:nvSpPr>
        <xdr:cNvPr id="712" name="楕円 711"/>
        <xdr:cNvSpPr/>
      </xdr:nvSpPr>
      <xdr:spPr>
        <a:xfrm>
          <a:off x="13652500" y="1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113826</xdr:rowOff>
    </xdr:from>
    <xdr:ext cx="534377" cy="259045"/>
    <xdr:sp macro="" textlink="">
      <xdr:nvSpPr>
        <xdr:cNvPr id="713" name="テキスト ボックス 712"/>
        <xdr:cNvSpPr txBox="1"/>
      </xdr:nvSpPr>
      <xdr:spPr>
        <a:xfrm>
          <a:off x="13436111" y="162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105725</xdr:rowOff>
    </xdr:from>
    <xdr:to>
      <xdr:col>67</xdr:col>
      <xdr:colOff>101600</xdr:colOff>
      <xdr:row>99</xdr:row>
      <xdr:rowOff>35875</xdr:rowOff>
    </xdr:to>
    <xdr:sp macro="" textlink="">
      <xdr:nvSpPr>
        <xdr:cNvPr id="714" name="楕円 713"/>
        <xdr:cNvSpPr/>
      </xdr:nvSpPr>
      <xdr:spPr>
        <a:xfrm>
          <a:off x="12763500" y="16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27002</xdr:rowOff>
    </xdr:from>
    <xdr:ext cx="469744" cy="259045"/>
    <xdr:sp macro="" textlink="">
      <xdr:nvSpPr>
        <xdr:cNvPr id="715" name="テキスト ボックス 714"/>
        <xdr:cNvSpPr txBox="1"/>
      </xdr:nvSpPr>
      <xdr:spPr>
        <a:xfrm>
          <a:off x="12579428" y="170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29" name="テキスト ボックス 728"/>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1" name="テキスト ボックス 730"/>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3" name="テキスト ボックス 732"/>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5" name="テキスト ボックス 734"/>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37" name="直線コネクタ 736"/>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8"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0"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1" name="直線コネクタ 740"/>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3"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フローチャート: 判断 74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6" name="フローチャート: 判断 745"/>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47" name="テキスト ボックス 746"/>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49" name="フローチャート: 判断 748"/>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0" name="テキスト ボックス 749"/>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2" name="フローチャート: 判断 75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4" name="フローチャート: 判断 753"/>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5" name="テキスト ボックス 754"/>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2"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8" name="テキスト ボックス 767"/>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4" name="テキスト ボックス 783"/>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2" name="直線コネクタ 791"/>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3"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4" name="直線コネクタ 793"/>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5"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796" name="直線コネクタ 795"/>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128818</xdr:rowOff>
    </xdr:from>
    <xdr:to>
      <xdr:col>116</xdr:col>
      <xdr:colOff>63500</xdr:colOff>
      <xdr:row>57</xdr:row>
      <xdr:rowOff>131836</xdr:rowOff>
    </xdr:to>
    <xdr:cxnSp macro="">
      <xdr:nvCxnSpPr>
        <xdr:cNvPr id="797" name="直線コネクタ 796"/>
        <xdr:cNvCxnSpPr/>
      </xdr:nvCxnSpPr>
      <xdr:spPr>
        <a:xfrm>
          <a:off x="21323300" y="9901468"/>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798"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799" name="フローチャート: 判断 798"/>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122327</xdr:rowOff>
    </xdr:from>
    <xdr:to>
      <xdr:col>111</xdr:col>
      <xdr:colOff>177800</xdr:colOff>
      <xdr:row>57</xdr:row>
      <xdr:rowOff>128818</xdr:rowOff>
    </xdr:to>
    <xdr:cxnSp macro="">
      <xdr:nvCxnSpPr>
        <xdr:cNvPr id="800" name="直線コネクタ 799"/>
        <xdr:cNvCxnSpPr/>
      </xdr:nvCxnSpPr>
      <xdr:spPr>
        <a:xfrm>
          <a:off x="20434300" y="9894977"/>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1" name="フローチャート: 判断 800"/>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2" name="テキスト ボックス 801"/>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116383</xdr:rowOff>
    </xdr:from>
    <xdr:to>
      <xdr:col>107</xdr:col>
      <xdr:colOff>50800</xdr:colOff>
      <xdr:row>57</xdr:row>
      <xdr:rowOff>122327</xdr:rowOff>
    </xdr:to>
    <xdr:cxnSp macro="">
      <xdr:nvCxnSpPr>
        <xdr:cNvPr id="803" name="直線コネクタ 802"/>
        <xdr:cNvCxnSpPr/>
      </xdr:nvCxnSpPr>
      <xdr:spPr>
        <a:xfrm>
          <a:off x="19545300" y="988903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4" name="フローチャート: 判断 803"/>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05" name="テキスト ボックス 804"/>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108062</xdr:rowOff>
    </xdr:from>
    <xdr:to>
      <xdr:col>102</xdr:col>
      <xdr:colOff>114300</xdr:colOff>
      <xdr:row>57</xdr:row>
      <xdr:rowOff>116383</xdr:rowOff>
    </xdr:to>
    <xdr:cxnSp macro="">
      <xdr:nvCxnSpPr>
        <xdr:cNvPr id="806" name="直線コネクタ 805"/>
        <xdr:cNvCxnSpPr/>
      </xdr:nvCxnSpPr>
      <xdr:spPr>
        <a:xfrm>
          <a:off x="18656300" y="9880712"/>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07" name="フローチャート: 判断 806"/>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08" name="テキスト ボックス 807"/>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09" name="フローチャート: 判断 808"/>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0" name="テキスト ボックス 809"/>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81036</xdr:rowOff>
    </xdr:from>
    <xdr:to>
      <xdr:col>116</xdr:col>
      <xdr:colOff>114300</xdr:colOff>
      <xdr:row>58</xdr:row>
      <xdr:rowOff>11186</xdr:rowOff>
    </xdr:to>
    <xdr:sp macro="" textlink="">
      <xdr:nvSpPr>
        <xdr:cNvPr id="816" name="楕円 815"/>
        <xdr:cNvSpPr/>
      </xdr:nvSpPr>
      <xdr:spPr>
        <a:xfrm>
          <a:off x="22110700" y="9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59463</xdr:rowOff>
    </xdr:from>
    <xdr:ext cx="469744" cy="259045"/>
    <xdr:sp macro="" textlink="">
      <xdr:nvSpPr>
        <xdr:cNvPr id="817" name="貸付金該当値テキスト"/>
        <xdr:cNvSpPr txBox="1"/>
      </xdr:nvSpPr>
      <xdr:spPr>
        <a:xfrm>
          <a:off x="22212300" y="983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78018</xdr:rowOff>
    </xdr:from>
    <xdr:to>
      <xdr:col>112</xdr:col>
      <xdr:colOff>38100</xdr:colOff>
      <xdr:row>58</xdr:row>
      <xdr:rowOff>8168</xdr:rowOff>
    </xdr:to>
    <xdr:sp macro="" textlink="">
      <xdr:nvSpPr>
        <xdr:cNvPr id="818" name="楕円 817"/>
        <xdr:cNvSpPr/>
      </xdr:nvSpPr>
      <xdr:spPr>
        <a:xfrm>
          <a:off x="21272500" y="98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170745</xdr:rowOff>
    </xdr:from>
    <xdr:ext cx="469744" cy="259045"/>
    <xdr:sp macro="" textlink="">
      <xdr:nvSpPr>
        <xdr:cNvPr id="819" name="テキスト ボックス 818"/>
        <xdr:cNvSpPr txBox="1"/>
      </xdr:nvSpPr>
      <xdr:spPr>
        <a:xfrm>
          <a:off x="21088428" y="994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71527</xdr:rowOff>
    </xdr:from>
    <xdr:to>
      <xdr:col>107</xdr:col>
      <xdr:colOff>101600</xdr:colOff>
      <xdr:row>58</xdr:row>
      <xdr:rowOff>1677</xdr:rowOff>
    </xdr:to>
    <xdr:sp macro="" textlink="">
      <xdr:nvSpPr>
        <xdr:cNvPr id="820" name="楕円 819"/>
        <xdr:cNvSpPr/>
      </xdr:nvSpPr>
      <xdr:spPr>
        <a:xfrm>
          <a:off x="20383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164254</xdr:rowOff>
    </xdr:from>
    <xdr:ext cx="469744" cy="259045"/>
    <xdr:sp macro="" textlink="">
      <xdr:nvSpPr>
        <xdr:cNvPr id="821" name="テキスト ボックス 820"/>
        <xdr:cNvSpPr txBox="1"/>
      </xdr:nvSpPr>
      <xdr:spPr>
        <a:xfrm>
          <a:off x="20199428" y="9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65583</xdr:rowOff>
    </xdr:from>
    <xdr:to>
      <xdr:col>102</xdr:col>
      <xdr:colOff>165100</xdr:colOff>
      <xdr:row>57</xdr:row>
      <xdr:rowOff>167183</xdr:rowOff>
    </xdr:to>
    <xdr:sp macro="" textlink="">
      <xdr:nvSpPr>
        <xdr:cNvPr id="822" name="楕円 821"/>
        <xdr:cNvSpPr/>
      </xdr:nvSpPr>
      <xdr:spPr>
        <a:xfrm>
          <a:off x="19494500" y="98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158310</xdr:rowOff>
    </xdr:from>
    <xdr:ext cx="469744" cy="259045"/>
    <xdr:sp macro="" textlink="">
      <xdr:nvSpPr>
        <xdr:cNvPr id="823" name="テキスト ボックス 822"/>
        <xdr:cNvSpPr txBox="1"/>
      </xdr:nvSpPr>
      <xdr:spPr>
        <a:xfrm>
          <a:off x="19310428"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57262</xdr:rowOff>
    </xdr:from>
    <xdr:to>
      <xdr:col>98</xdr:col>
      <xdr:colOff>38100</xdr:colOff>
      <xdr:row>57</xdr:row>
      <xdr:rowOff>158862</xdr:rowOff>
    </xdr:to>
    <xdr:sp macro="" textlink="">
      <xdr:nvSpPr>
        <xdr:cNvPr id="824" name="楕円 823"/>
        <xdr:cNvSpPr/>
      </xdr:nvSpPr>
      <xdr:spPr>
        <a:xfrm>
          <a:off x="18605500" y="98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149989</xdr:rowOff>
    </xdr:from>
    <xdr:ext cx="469744" cy="259045"/>
    <xdr:sp macro="" textlink="">
      <xdr:nvSpPr>
        <xdr:cNvPr id="825" name="テキスト ボックス 824"/>
        <xdr:cNvSpPr txBox="1"/>
      </xdr:nvSpPr>
      <xdr:spPr>
        <a:xfrm>
          <a:off x="18421428" y="99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0" name="直線コネクタ 849"/>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1"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2" name="直線コネクタ 851"/>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3"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4" name="直線コネクタ 853"/>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15112</xdr:rowOff>
    </xdr:from>
    <xdr:to>
      <xdr:col>116</xdr:col>
      <xdr:colOff>63500</xdr:colOff>
      <xdr:row>77</xdr:row>
      <xdr:rowOff>13666</xdr:rowOff>
    </xdr:to>
    <xdr:cxnSp macro="">
      <xdr:nvCxnSpPr>
        <xdr:cNvPr id="855" name="直線コネクタ 854"/>
        <xdr:cNvCxnSpPr/>
      </xdr:nvCxnSpPr>
      <xdr:spPr>
        <a:xfrm>
          <a:off x="21323300" y="13045312"/>
          <a:ext cx="838200" cy="1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56" name="繰出金平均値テキスト"/>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57" name="フローチャート: 判断 856"/>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92304</xdr:rowOff>
    </xdr:from>
    <xdr:to>
      <xdr:col>111</xdr:col>
      <xdr:colOff>177800</xdr:colOff>
      <xdr:row>76</xdr:row>
      <xdr:rowOff>15112</xdr:rowOff>
    </xdr:to>
    <xdr:cxnSp macro="">
      <xdr:nvCxnSpPr>
        <xdr:cNvPr id="858" name="直線コネクタ 857"/>
        <xdr:cNvCxnSpPr/>
      </xdr:nvCxnSpPr>
      <xdr:spPr>
        <a:xfrm>
          <a:off x="20434300" y="12951054"/>
          <a:ext cx="889000" cy="9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59" name="フローチャート: 判断 858"/>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0" name="テキスト ボックス 859"/>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92304</xdr:rowOff>
    </xdr:from>
    <xdr:to>
      <xdr:col>107</xdr:col>
      <xdr:colOff>50800</xdr:colOff>
      <xdr:row>76</xdr:row>
      <xdr:rowOff>118745</xdr:rowOff>
    </xdr:to>
    <xdr:cxnSp macro="">
      <xdr:nvCxnSpPr>
        <xdr:cNvPr id="861" name="直線コネクタ 860"/>
        <xdr:cNvCxnSpPr/>
      </xdr:nvCxnSpPr>
      <xdr:spPr>
        <a:xfrm flipV="1">
          <a:off x="19545300" y="12951054"/>
          <a:ext cx="889000" cy="1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2" name="フローチャート: 判断 861"/>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3" name="テキスト ボックス 862"/>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146483</xdr:rowOff>
    </xdr:from>
    <xdr:to>
      <xdr:col>102</xdr:col>
      <xdr:colOff>114300</xdr:colOff>
      <xdr:row>76</xdr:row>
      <xdr:rowOff>118745</xdr:rowOff>
    </xdr:to>
    <xdr:cxnSp macro="">
      <xdr:nvCxnSpPr>
        <xdr:cNvPr id="864" name="直線コネクタ 863"/>
        <xdr:cNvCxnSpPr/>
      </xdr:nvCxnSpPr>
      <xdr:spPr>
        <a:xfrm>
          <a:off x="18656300" y="13005233"/>
          <a:ext cx="889000" cy="1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5" name="フローチャート: 判断 864"/>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66" name="テキスト ボックス 865"/>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67" name="フローチャート: 判断 866"/>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127093</xdr:rowOff>
    </xdr:from>
    <xdr:ext cx="534377" cy="259045"/>
    <xdr:sp macro="" textlink="">
      <xdr:nvSpPr>
        <xdr:cNvPr id="868" name="テキスト ボックス 867"/>
        <xdr:cNvSpPr txBox="1"/>
      </xdr:nvSpPr>
      <xdr:spPr>
        <a:xfrm>
          <a:off x="18389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134316</xdr:rowOff>
    </xdr:from>
    <xdr:to>
      <xdr:col>116</xdr:col>
      <xdr:colOff>114300</xdr:colOff>
      <xdr:row>77</xdr:row>
      <xdr:rowOff>64466</xdr:rowOff>
    </xdr:to>
    <xdr:sp macro="" textlink="">
      <xdr:nvSpPr>
        <xdr:cNvPr id="874" name="楕円 873"/>
        <xdr:cNvSpPr/>
      </xdr:nvSpPr>
      <xdr:spPr>
        <a:xfrm>
          <a:off x="221107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112743</xdr:rowOff>
    </xdr:from>
    <xdr:ext cx="534377" cy="259045"/>
    <xdr:sp macro="" textlink="">
      <xdr:nvSpPr>
        <xdr:cNvPr id="875" name="繰出金該当値テキスト"/>
        <xdr:cNvSpPr txBox="1"/>
      </xdr:nvSpPr>
      <xdr:spPr>
        <a:xfrm>
          <a:off x="22212300" y="131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135763</xdr:rowOff>
    </xdr:from>
    <xdr:to>
      <xdr:col>112</xdr:col>
      <xdr:colOff>38100</xdr:colOff>
      <xdr:row>76</xdr:row>
      <xdr:rowOff>65912</xdr:rowOff>
    </xdr:to>
    <xdr:sp macro="" textlink="">
      <xdr:nvSpPr>
        <xdr:cNvPr id="876" name="楕円 875"/>
        <xdr:cNvSpPr/>
      </xdr:nvSpPr>
      <xdr:spPr>
        <a:xfrm>
          <a:off x="21272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57039</xdr:rowOff>
    </xdr:from>
    <xdr:ext cx="534377" cy="259045"/>
    <xdr:sp macro="" textlink="">
      <xdr:nvSpPr>
        <xdr:cNvPr id="877" name="テキスト ボックス 876"/>
        <xdr:cNvSpPr txBox="1"/>
      </xdr:nvSpPr>
      <xdr:spPr>
        <a:xfrm>
          <a:off x="21056111"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41504</xdr:rowOff>
    </xdr:from>
    <xdr:to>
      <xdr:col>107</xdr:col>
      <xdr:colOff>101600</xdr:colOff>
      <xdr:row>75</xdr:row>
      <xdr:rowOff>143104</xdr:rowOff>
    </xdr:to>
    <xdr:sp macro="" textlink="">
      <xdr:nvSpPr>
        <xdr:cNvPr id="878" name="楕円 877"/>
        <xdr:cNvSpPr/>
      </xdr:nvSpPr>
      <xdr:spPr>
        <a:xfrm>
          <a:off x="20383500" y="129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134230</xdr:rowOff>
    </xdr:from>
    <xdr:ext cx="534377" cy="259045"/>
    <xdr:sp macro="" textlink="">
      <xdr:nvSpPr>
        <xdr:cNvPr id="879" name="テキスト ボックス 878"/>
        <xdr:cNvSpPr txBox="1"/>
      </xdr:nvSpPr>
      <xdr:spPr>
        <a:xfrm>
          <a:off x="20167111" y="129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67945</xdr:rowOff>
    </xdr:from>
    <xdr:to>
      <xdr:col>102</xdr:col>
      <xdr:colOff>165100</xdr:colOff>
      <xdr:row>76</xdr:row>
      <xdr:rowOff>169545</xdr:rowOff>
    </xdr:to>
    <xdr:sp macro="" textlink="">
      <xdr:nvSpPr>
        <xdr:cNvPr id="880" name="楕円 879"/>
        <xdr:cNvSpPr/>
      </xdr:nvSpPr>
      <xdr:spPr>
        <a:xfrm>
          <a:off x="19494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160672</xdr:rowOff>
    </xdr:from>
    <xdr:ext cx="534377" cy="259045"/>
    <xdr:sp macro="" textlink="">
      <xdr:nvSpPr>
        <xdr:cNvPr id="881" name="テキスト ボックス 880"/>
        <xdr:cNvSpPr txBox="1"/>
      </xdr:nvSpPr>
      <xdr:spPr>
        <a:xfrm>
          <a:off x="19278111" y="131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95682</xdr:rowOff>
    </xdr:from>
    <xdr:to>
      <xdr:col>98</xdr:col>
      <xdr:colOff>38100</xdr:colOff>
      <xdr:row>76</xdr:row>
      <xdr:rowOff>25831</xdr:rowOff>
    </xdr:to>
    <xdr:sp macro="" textlink="">
      <xdr:nvSpPr>
        <xdr:cNvPr id="882" name="楕円 881"/>
        <xdr:cNvSpPr/>
      </xdr:nvSpPr>
      <xdr:spPr>
        <a:xfrm>
          <a:off x="18605500" y="1295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16960</xdr:rowOff>
    </xdr:from>
    <xdr:ext cx="534377" cy="259045"/>
    <xdr:sp macro="" textlink="">
      <xdr:nvSpPr>
        <xdr:cNvPr id="883" name="テキスト ボックス 882"/>
        <xdr:cNvSpPr txBox="1"/>
      </xdr:nvSpPr>
      <xdr:spPr>
        <a:xfrm>
          <a:off x="18389111" y="130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年度の普通建設事業費は、郷土歴史館等複合施設「ゆかしの杜（もり）」の整備費の増などにより、前年度比</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112.2</a:t>
          </a:r>
          <a:r>
            <a:rPr kumimoji="1" lang="ja-JP" altLang="en-US" sz="1300">
              <a:latin typeface="ＭＳ Ｐゴシック" panose="020B0600070205080204" pitchFamily="50" charset="-128"/>
              <a:ea typeface="ＭＳ Ｐゴシック" panose="020B0600070205080204" pitchFamily="50" charset="-128"/>
            </a:rPr>
            <a:t>％増加し、一人当たりの普通建設事業費は</a:t>
          </a:r>
          <a:r>
            <a:rPr kumimoji="1" lang="en-US" altLang="ja-JP" sz="1300">
              <a:latin typeface="ＭＳ Ｐゴシック" panose="020B0600070205080204" pitchFamily="50" charset="-128"/>
              <a:ea typeface="ＭＳ Ｐゴシック" panose="020B0600070205080204" pitchFamily="50" charset="-128"/>
            </a:rPr>
            <a:t>127,276</a:t>
          </a:r>
          <a:r>
            <a:rPr kumimoji="1" lang="ja-JP" altLang="en-US" sz="1300">
              <a:latin typeface="ＭＳ Ｐゴシック" panose="020B0600070205080204" pitchFamily="50" charset="-128"/>
              <a:ea typeface="ＭＳ Ｐゴシック" panose="020B0600070205080204" pitchFamily="50" charset="-128"/>
            </a:rPr>
            <a:t>円となり、類似団体と比較して一人当たりのコストが高い状況が続いています。区では、全国の人口が減少傾向にあるなか、全ての世代で人口が増加しており、人口増加やそれに伴う様々な行政需要に対応していること、また、施設需要に伴う用地取得費が全国平均よりも格段に高く、特別区と比較しても約３倍の経費を要することなどから、他自治体と比較して高い水準になっているといえ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年まで区の人口は増加が続くと見込んでおり、平成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135455</xdr:rowOff>
    </xdr:from>
    <xdr:to>
      <xdr:col>24</xdr:col>
      <xdr:colOff>63500</xdr:colOff>
      <xdr:row>36</xdr:row>
      <xdr:rowOff>136924</xdr:rowOff>
    </xdr:to>
    <xdr:cxnSp macro="">
      <xdr:nvCxnSpPr>
        <xdr:cNvPr id="62" name="直線コネクタ 61"/>
        <xdr:cNvCxnSpPr/>
      </xdr:nvCxnSpPr>
      <xdr:spPr>
        <a:xfrm flipV="1">
          <a:off x="3797300" y="6307655"/>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98878</xdr:rowOff>
    </xdr:from>
    <xdr:to>
      <xdr:col>19</xdr:col>
      <xdr:colOff>177800</xdr:colOff>
      <xdr:row>36</xdr:row>
      <xdr:rowOff>136924</xdr:rowOff>
    </xdr:to>
    <xdr:cxnSp macro="">
      <xdr:nvCxnSpPr>
        <xdr:cNvPr id="65" name="直線コネクタ 64"/>
        <xdr:cNvCxnSpPr/>
      </xdr:nvCxnSpPr>
      <xdr:spPr>
        <a:xfrm>
          <a:off x="2908300" y="6271078"/>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98878</xdr:rowOff>
    </xdr:from>
    <xdr:to>
      <xdr:col>15</xdr:col>
      <xdr:colOff>50800</xdr:colOff>
      <xdr:row>36</xdr:row>
      <xdr:rowOff>118799</xdr:rowOff>
    </xdr:to>
    <xdr:cxnSp macro="">
      <xdr:nvCxnSpPr>
        <xdr:cNvPr id="68" name="直線コネクタ 67"/>
        <xdr:cNvCxnSpPr/>
      </xdr:nvCxnSpPr>
      <xdr:spPr>
        <a:xfrm flipV="1">
          <a:off x="2019300" y="62710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115534</xdr:rowOff>
    </xdr:from>
    <xdr:to>
      <xdr:col>10</xdr:col>
      <xdr:colOff>114300</xdr:colOff>
      <xdr:row>36</xdr:row>
      <xdr:rowOff>118799</xdr:rowOff>
    </xdr:to>
    <xdr:cxnSp macro="">
      <xdr:nvCxnSpPr>
        <xdr:cNvPr id="71" name="直線コネクタ 70"/>
        <xdr:cNvCxnSpPr/>
      </xdr:nvCxnSpPr>
      <xdr:spPr>
        <a:xfrm>
          <a:off x="1130300" y="628773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84655</xdr:rowOff>
    </xdr:from>
    <xdr:to>
      <xdr:col>24</xdr:col>
      <xdr:colOff>114300</xdr:colOff>
      <xdr:row>37</xdr:row>
      <xdr:rowOff>14805</xdr:rowOff>
    </xdr:to>
    <xdr:sp macro="" textlink="">
      <xdr:nvSpPr>
        <xdr:cNvPr id="81" name="楕円 80"/>
        <xdr:cNvSpPr/>
      </xdr:nvSpPr>
      <xdr:spPr>
        <a:xfrm>
          <a:off x="4584700" y="62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107532</xdr:rowOff>
    </xdr:from>
    <xdr:ext cx="469744" cy="259045"/>
    <xdr:sp macro="" textlink="">
      <xdr:nvSpPr>
        <xdr:cNvPr id="82" name="議会費該当値テキスト"/>
        <xdr:cNvSpPr txBox="1"/>
      </xdr:nvSpPr>
      <xdr:spPr>
        <a:xfrm>
          <a:off x="4686300" y="610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86124</xdr:rowOff>
    </xdr:from>
    <xdr:to>
      <xdr:col>20</xdr:col>
      <xdr:colOff>38100</xdr:colOff>
      <xdr:row>37</xdr:row>
      <xdr:rowOff>16274</xdr:rowOff>
    </xdr:to>
    <xdr:sp macro="" textlink="">
      <xdr:nvSpPr>
        <xdr:cNvPr id="83" name="楕円 82"/>
        <xdr:cNvSpPr/>
      </xdr:nvSpPr>
      <xdr:spPr>
        <a:xfrm>
          <a:off x="3746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32801</xdr:rowOff>
    </xdr:from>
    <xdr:ext cx="469744" cy="259045"/>
    <xdr:sp macro="" textlink="">
      <xdr:nvSpPr>
        <xdr:cNvPr id="84" name="テキスト ボックス 83"/>
        <xdr:cNvSpPr txBox="1"/>
      </xdr:nvSpPr>
      <xdr:spPr>
        <a:xfrm>
          <a:off x="3562428" y="603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48078</xdr:rowOff>
    </xdr:from>
    <xdr:to>
      <xdr:col>15</xdr:col>
      <xdr:colOff>101600</xdr:colOff>
      <xdr:row>36</xdr:row>
      <xdr:rowOff>149678</xdr:rowOff>
    </xdr:to>
    <xdr:sp macro="" textlink="">
      <xdr:nvSpPr>
        <xdr:cNvPr id="85" name="楕円 84"/>
        <xdr:cNvSpPr/>
      </xdr:nvSpPr>
      <xdr:spPr>
        <a:xfrm>
          <a:off x="2857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166205</xdr:rowOff>
    </xdr:from>
    <xdr:ext cx="469744" cy="259045"/>
    <xdr:sp macro="" textlink="">
      <xdr:nvSpPr>
        <xdr:cNvPr id="86" name="テキスト ボックス 85"/>
        <xdr:cNvSpPr txBox="1"/>
      </xdr:nvSpPr>
      <xdr:spPr>
        <a:xfrm>
          <a:off x="2673428"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67999</xdr:rowOff>
    </xdr:from>
    <xdr:to>
      <xdr:col>10</xdr:col>
      <xdr:colOff>165100</xdr:colOff>
      <xdr:row>36</xdr:row>
      <xdr:rowOff>169599</xdr:rowOff>
    </xdr:to>
    <xdr:sp macro="" textlink="">
      <xdr:nvSpPr>
        <xdr:cNvPr id="87" name="楕円 86"/>
        <xdr:cNvSpPr/>
      </xdr:nvSpPr>
      <xdr:spPr>
        <a:xfrm>
          <a:off x="1968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14676</xdr:rowOff>
    </xdr:from>
    <xdr:ext cx="469744" cy="259045"/>
    <xdr:sp macro="" textlink="">
      <xdr:nvSpPr>
        <xdr:cNvPr id="88" name="テキスト ボックス 87"/>
        <xdr:cNvSpPr txBox="1"/>
      </xdr:nvSpPr>
      <xdr:spPr>
        <a:xfrm>
          <a:off x="1784428" y="60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64734</xdr:rowOff>
    </xdr:from>
    <xdr:to>
      <xdr:col>6</xdr:col>
      <xdr:colOff>38100</xdr:colOff>
      <xdr:row>36</xdr:row>
      <xdr:rowOff>166334</xdr:rowOff>
    </xdr:to>
    <xdr:sp macro="" textlink="">
      <xdr:nvSpPr>
        <xdr:cNvPr id="89" name="楕円 88"/>
        <xdr:cNvSpPr/>
      </xdr:nvSpPr>
      <xdr:spPr>
        <a:xfrm>
          <a:off x="1079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11411</xdr:rowOff>
    </xdr:from>
    <xdr:ext cx="469744" cy="259045"/>
    <xdr:sp macro="" textlink="">
      <xdr:nvSpPr>
        <xdr:cNvPr id="90" name="テキスト ボックス 89"/>
        <xdr:cNvSpPr txBox="1"/>
      </xdr:nvSpPr>
      <xdr:spPr>
        <a:xfrm>
          <a:off x="895428"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98237</xdr:rowOff>
    </xdr:from>
    <xdr:to>
      <xdr:col>24</xdr:col>
      <xdr:colOff>63500</xdr:colOff>
      <xdr:row>57</xdr:row>
      <xdr:rowOff>39377</xdr:rowOff>
    </xdr:to>
    <xdr:cxnSp macro="">
      <xdr:nvCxnSpPr>
        <xdr:cNvPr id="122" name="直線コネクタ 121"/>
        <xdr:cNvCxnSpPr/>
      </xdr:nvCxnSpPr>
      <xdr:spPr>
        <a:xfrm>
          <a:off x="3797300" y="9527987"/>
          <a:ext cx="838200" cy="28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98237</xdr:rowOff>
    </xdr:from>
    <xdr:to>
      <xdr:col>19</xdr:col>
      <xdr:colOff>177800</xdr:colOff>
      <xdr:row>57</xdr:row>
      <xdr:rowOff>69617</xdr:rowOff>
    </xdr:to>
    <xdr:cxnSp macro="">
      <xdr:nvCxnSpPr>
        <xdr:cNvPr id="125" name="直線コネクタ 124"/>
        <xdr:cNvCxnSpPr/>
      </xdr:nvCxnSpPr>
      <xdr:spPr>
        <a:xfrm flipV="1">
          <a:off x="2908300" y="9527987"/>
          <a:ext cx="889000" cy="3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37461</xdr:rowOff>
    </xdr:from>
    <xdr:to>
      <xdr:col>15</xdr:col>
      <xdr:colOff>50800</xdr:colOff>
      <xdr:row>57</xdr:row>
      <xdr:rowOff>69617</xdr:rowOff>
    </xdr:to>
    <xdr:cxnSp macro="">
      <xdr:nvCxnSpPr>
        <xdr:cNvPr id="128" name="直線コネクタ 127"/>
        <xdr:cNvCxnSpPr/>
      </xdr:nvCxnSpPr>
      <xdr:spPr>
        <a:xfrm>
          <a:off x="2019300" y="9638661"/>
          <a:ext cx="889000" cy="2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37461</xdr:rowOff>
    </xdr:from>
    <xdr:to>
      <xdr:col>10</xdr:col>
      <xdr:colOff>114300</xdr:colOff>
      <xdr:row>57</xdr:row>
      <xdr:rowOff>51297</xdr:rowOff>
    </xdr:to>
    <xdr:cxnSp macro="">
      <xdr:nvCxnSpPr>
        <xdr:cNvPr id="131" name="直線コネクタ 130"/>
        <xdr:cNvCxnSpPr/>
      </xdr:nvCxnSpPr>
      <xdr:spPr>
        <a:xfrm flipV="1">
          <a:off x="1130300" y="9638661"/>
          <a:ext cx="889000" cy="1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160027</xdr:rowOff>
    </xdr:from>
    <xdr:to>
      <xdr:col>24</xdr:col>
      <xdr:colOff>114300</xdr:colOff>
      <xdr:row>57</xdr:row>
      <xdr:rowOff>90177</xdr:rowOff>
    </xdr:to>
    <xdr:sp macro="" textlink="">
      <xdr:nvSpPr>
        <xdr:cNvPr id="141" name="楕円 140"/>
        <xdr:cNvSpPr/>
      </xdr:nvSpPr>
      <xdr:spPr>
        <a:xfrm>
          <a:off x="4584700" y="97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11454</xdr:rowOff>
    </xdr:from>
    <xdr:ext cx="534377" cy="259045"/>
    <xdr:sp macro="" textlink="">
      <xdr:nvSpPr>
        <xdr:cNvPr id="142" name="総務費該当値テキスト"/>
        <xdr:cNvSpPr txBox="1"/>
      </xdr:nvSpPr>
      <xdr:spPr>
        <a:xfrm>
          <a:off x="4686300" y="96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47437</xdr:rowOff>
    </xdr:from>
    <xdr:to>
      <xdr:col>20</xdr:col>
      <xdr:colOff>38100</xdr:colOff>
      <xdr:row>55</xdr:row>
      <xdr:rowOff>149037</xdr:rowOff>
    </xdr:to>
    <xdr:sp macro="" textlink="">
      <xdr:nvSpPr>
        <xdr:cNvPr id="143" name="楕円 142"/>
        <xdr:cNvSpPr/>
      </xdr:nvSpPr>
      <xdr:spPr>
        <a:xfrm>
          <a:off x="3746500" y="94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165564</xdr:rowOff>
    </xdr:from>
    <xdr:ext cx="534377" cy="259045"/>
    <xdr:sp macro="" textlink="">
      <xdr:nvSpPr>
        <xdr:cNvPr id="144" name="テキスト ボックス 143"/>
        <xdr:cNvSpPr txBox="1"/>
      </xdr:nvSpPr>
      <xdr:spPr>
        <a:xfrm>
          <a:off x="3530111" y="92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18817</xdr:rowOff>
    </xdr:from>
    <xdr:to>
      <xdr:col>15</xdr:col>
      <xdr:colOff>101600</xdr:colOff>
      <xdr:row>57</xdr:row>
      <xdr:rowOff>120417</xdr:rowOff>
    </xdr:to>
    <xdr:sp macro="" textlink="">
      <xdr:nvSpPr>
        <xdr:cNvPr id="145" name="楕円 144"/>
        <xdr:cNvSpPr/>
      </xdr:nvSpPr>
      <xdr:spPr>
        <a:xfrm>
          <a:off x="2857500" y="97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136944</xdr:rowOff>
    </xdr:from>
    <xdr:ext cx="534377" cy="259045"/>
    <xdr:sp macro="" textlink="">
      <xdr:nvSpPr>
        <xdr:cNvPr id="146" name="テキスト ボックス 145"/>
        <xdr:cNvSpPr txBox="1"/>
      </xdr:nvSpPr>
      <xdr:spPr>
        <a:xfrm>
          <a:off x="2641111" y="95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158111</xdr:rowOff>
    </xdr:from>
    <xdr:to>
      <xdr:col>10</xdr:col>
      <xdr:colOff>165100</xdr:colOff>
      <xdr:row>56</xdr:row>
      <xdr:rowOff>88261</xdr:rowOff>
    </xdr:to>
    <xdr:sp macro="" textlink="">
      <xdr:nvSpPr>
        <xdr:cNvPr id="147" name="楕円 146"/>
        <xdr:cNvSpPr/>
      </xdr:nvSpPr>
      <xdr:spPr>
        <a:xfrm>
          <a:off x="1968500" y="9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104788</xdr:rowOff>
    </xdr:from>
    <xdr:ext cx="534377" cy="259045"/>
    <xdr:sp macro="" textlink="">
      <xdr:nvSpPr>
        <xdr:cNvPr id="148" name="テキスト ボックス 147"/>
        <xdr:cNvSpPr txBox="1"/>
      </xdr:nvSpPr>
      <xdr:spPr>
        <a:xfrm>
          <a:off x="1752111" y="93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497</xdr:rowOff>
    </xdr:from>
    <xdr:to>
      <xdr:col>6</xdr:col>
      <xdr:colOff>38100</xdr:colOff>
      <xdr:row>57</xdr:row>
      <xdr:rowOff>102097</xdr:rowOff>
    </xdr:to>
    <xdr:sp macro="" textlink="">
      <xdr:nvSpPr>
        <xdr:cNvPr id="149" name="楕円 148"/>
        <xdr:cNvSpPr/>
      </xdr:nvSpPr>
      <xdr:spPr>
        <a:xfrm>
          <a:off x="1079500" y="97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118624</xdr:rowOff>
    </xdr:from>
    <xdr:ext cx="534377" cy="259045"/>
    <xdr:sp macro="" textlink="">
      <xdr:nvSpPr>
        <xdr:cNvPr id="150" name="テキスト ボックス 149"/>
        <xdr:cNvSpPr txBox="1"/>
      </xdr:nvSpPr>
      <xdr:spPr>
        <a:xfrm>
          <a:off x="863111" y="95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13132</xdr:rowOff>
    </xdr:from>
    <xdr:to>
      <xdr:col>24</xdr:col>
      <xdr:colOff>63500</xdr:colOff>
      <xdr:row>75</xdr:row>
      <xdr:rowOff>15545</xdr:rowOff>
    </xdr:to>
    <xdr:cxnSp macro="">
      <xdr:nvCxnSpPr>
        <xdr:cNvPr id="180" name="直線コネクタ 179"/>
        <xdr:cNvCxnSpPr/>
      </xdr:nvCxnSpPr>
      <xdr:spPr>
        <a:xfrm flipV="1">
          <a:off x="3797300" y="12357532"/>
          <a:ext cx="838200" cy="5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140805</xdr:rowOff>
    </xdr:from>
    <xdr:to>
      <xdr:col>19</xdr:col>
      <xdr:colOff>177800</xdr:colOff>
      <xdr:row>75</xdr:row>
      <xdr:rowOff>15545</xdr:rowOff>
    </xdr:to>
    <xdr:cxnSp macro="">
      <xdr:nvCxnSpPr>
        <xdr:cNvPr id="183" name="直線コネクタ 182"/>
        <xdr:cNvCxnSpPr/>
      </xdr:nvCxnSpPr>
      <xdr:spPr>
        <a:xfrm>
          <a:off x="2908300" y="12485205"/>
          <a:ext cx="889000" cy="3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140805</xdr:rowOff>
    </xdr:from>
    <xdr:to>
      <xdr:col>15</xdr:col>
      <xdr:colOff>50800</xdr:colOff>
      <xdr:row>73</xdr:row>
      <xdr:rowOff>116637</xdr:rowOff>
    </xdr:to>
    <xdr:cxnSp macro="">
      <xdr:nvCxnSpPr>
        <xdr:cNvPr id="186" name="直線コネクタ 185"/>
        <xdr:cNvCxnSpPr/>
      </xdr:nvCxnSpPr>
      <xdr:spPr>
        <a:xfrm flipV="1">
          <a:off x="2019300" y="12485205"/>
          <a:ext cx="889000" cy="1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116637</xdr:rowOff>
    </xdr:from>
    <xdr:to>
      <xdr:col>10</xdr:col>
      <xdr:colOff>114300</xdr:colOff>
      <xdr:row>76</xdr:row>
      <xdr:rowOff>117323</xdr:rowOff>
    </xdr:to>
    <xdr:cxnSp macro="">
      <xdr:nvCxnSpPr>
        <xdr:cNvPr id="189" name="直線コネクタ 188"/>
        <xdr:cNvCxnSpPr/>
      </xdr:nvCxnSpPr>
      <xdr:spPr>
        <a:xfrm flipV="1">
          <a:off x="1130300" y="12632487"/>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133782</xdr:rowOff>
    </xdr:from>
    <xdr:to>
      <xdr:col>24</xdr:col>
      <xdr:colOff>114300</xdr:colOff>
      <xdr:row>72</xdr:row>
      <xdr:rowOff>63932</xdr:rowOff>
    </xdr:to>
    <xdr:sp macro="" textlink="">
      <xdr:nvSpPr>
        <xdr:cNvPr id="199" name="楕円 198"/>
        <xdr:cNvSpPr/>
      </xdr:nvSpPr>
      <xdr:spPr>
        <a:xfrm>
          <a:off x="4584700" y="123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156659</xdr:rowOff>
    </xdr:from>
    <xdr:ext cx="599010" cy="259045"/>
    <xdr:sp macro="" textlink="">
      <xdr:nvSpPr>
        <xdr:cNvPr id="200" name="民生費該当値テキスト"/>
        <xdr:cNvSpPr txBox="1"/>
      </xdr:nvSpPr>
      <xdr:spPr>
        <a:xfrm>
          <a:off x="4686300" y="1215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136195</xdr:rowOff>
    </xdr:from>
    <xdr:to>
      <xdr:col>20</xdr:col>
      <xdr:colOff>38100</xdr:colOff>
      <xdr:row>75</xdr:row>
      <xdr:rowOff>66345</xdr:rowOff>
    </xdr:to>
    <xdr:sp macro="" textlink="">
      <xdr:nvSpPr>
        <xdr:cNvPr id="201" name="楕円 200"/>
        <xdr:cNvSpPr/>
      </xdr:nvSpPr>
      <xdr:spPr>
        <a:xfrm>
          <a:off x="3746500" y="128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82872</xdr:rowOff>
    </xdr:from>
    <xdr:ext cx="599010" cy="259045"/>
    <xdr:sp macro="" textlink="">
      <xdr:nvSpPr>
        <xdr:cNvPr id="202" name="テキスト ボックス 201"/>
        <xdr:cNvSpPr txBox="1"/>
      </xdr:nvSpPr>
      <xdr:spPr>
        <a:xfrm>
          <a:off x="3497795" y="125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90005</xdr:rowOff>
    </xdr:from>
    <xdr:to>
      <xdr:col>15</xdr:col>
      <xdr:colOff>101600</xdr:colOff>
      <xdr:row>73</xdr:row>
      <xdr:rowOff>20155</xdr:rowOff>
    </xdr:to>
    <xdr:sp macro="" textlink="">
      <xdr:nvSpPr>
        <xdr:cNvPr id="203" name="楕円 202"/>
        <xdr:cNvSpPr/>
      </xdr:nvSpPr>
      <xdr:spPr>
        <a:xfrm>
          <a:off x="2857500" y="12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36682</xdr:rowOff>
    </xdr:from>
    <xdr:ext cx="599010" cy="259045"/>
    <xdr:sp macro="" textlink="">
      <xdr:nvSpPr>
        <xdr:cNvPr id="204" name="テキスト ボックス 203"/>
        <xdr:cNvSpPr txBox="1"/>
      </xdr:nvSpPr>
      <xdr:spPr>
        <a:xfrm>
          <a:off x="2608795" y="122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65837</xdr:rowOff>
    </xdr:from>
    <xdr:to>
      <xdr:col>10</xdr:col>
      <xdr:colOff>165100</xdr:colOff>
      <xdr:row>73</xdr:row>
      <xdr:rowOff>167437</xdr:rowOff>
    </xdr:to>
    <xdr:sp macro="" textlink="">
      <xdr:nvSpPr>
        <xdr:cNvPr id="205" name="楕円 204"/>
        <xdr:cNvSpPr/>
      </xdr:nvSpPr>
      <xdr:spPr>
        <a:xfrm>
          <a:off x="1968500" y="12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12514</xdr:rowOff>
    </xdr:from>
    <xdr:ext cx="599010" cy="259045"/>
    <xdr:sp macro="" textlink="">
      <xdr:nvSpPr>
        <xdr:cNvPr id="206" name="テキスト ボックス 205"/>
        <xdr:cNvSpPr txBox="1"/>
      </xdr:nvSpPr>
      <xdr:spPr>
        <a:xfrm>
          <a:off x="1719795" y="123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66523</xdr:rowOff>
    </xdr:from>
    <xdr:to>
      <xdr:col>6</xdr:col>
      <xdr:colOff>38100</xdr:colOff>
      <xdr:row>76</xdr:row>
      <xdr:rowOff>168123</xdr:rowOff>
    </xdr:to>
    <xdr:sp macro="" textlink="">
      <xdr:nvSpPr>
        <xdr:cNvPr id="207" name="楕円 206"/>
        <xdr:cNvSpPr/>
      </xdr:nvSpPr>
      <xdr:spPr>
        <a:xfrm>
          <a:off x="1079500" y="130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13199</xdr:rowOff>
    </xdr:from>
    <xdr:ext cx="599010" cy="259045"/>
    <xdr:sp macro="" textlink="">
      <xdr:nvSpPr>
        <xdr:cNvPr id="208" name="テキスト ボックス 207"/>
        <xdr:cNvSpPr txBox="1"/>
      </xdr:nvSpPr>
      <xdr:spPr>
        <a:xfrm>
          <a:off x="830795" y="1287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126006</xdr:rowOff>
    </xdr:from>
    <xdr:to>
      <xdr:col>24</xdr:col>
      <xdr:colOff>63500</xdr:colOff>
      <xdr:row>95</xdr:row>
      <xdr:rowOff>167590</xdr:rowOff>
    </xdr:to>
    <xdr:cxnSp macro="">
      <xdr:nvCxnSpPr>
        <xdr:cNvPr id="236" name="直線コネクタ 235"/>
        <xdr:cNvCxnSpPr/>
      </xdr:nvCxnSpPr>
      <xdr:spPr>
        <a:xfrm flipV="1">
          <a:off x="3797300" y="16413756"/>
          <a:ext cx="8382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167590</xdr:rowOff>
    </xdr:from>
    <xdr:to>
      <xdr:col>19</xdr:col>
      <xdr:colOff>177800</xdr:colOff>
      <xdr:row>96</xdr:row>
      <xdr:rowOff>17080</xdr:rowOff>
    </xdr:to>
    <xdr:cxnSp macro="">
      <xdr:nvCxnSpPr>
        <xdr:cNvPr id="239" name="直線コネクタ 238"/>
        <xdr:cNvCxnSpPr/>
      </xdr:nvCxnSpPr>
      <xdr:spPr>
        <a:xfrm flipV="1">
          <a:off x="2908300" y="16455340"/>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16461</xdr:rowOff>
    </xdr:from>
    <xdr:to>
      <xdr:col>15</xdr:col>
      <xdr:colOff>50800</xdr:colOff>
      <xdr:row>96</xdr:row>
      <xdr:rowOff>17080</xdr:rowOff>
    </xdr:to>
    <xdr:cxnSp macro="">
      <xdr:nvCxnSpPr>
        <xdr:cNvPr id="242" name="直線コネクタ 241"/>
        <xdr:cNvCxnSpPr/>
      </xdr:nvCxnSpPr>
      <xdr:spPr>
        <a:xfrm>
          <a:off x="2019300" y="16304211"/>
          <a:ext cx="8890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16461</xdr:rowOff>
    </xdr:from>
    <xdr:to>
      <xdr:col>10</xdr:col>
      <xdr:colOff>114300</xdr:colOff>
      <xdr:row>95</xdr:row>
      <xdr:rowOff>41196</xdr:rowOff>
    </xdr:to>
    <xdr:cxnSp macro="">
      <xdr:nvCxnSpPr>
        <xdr:cNvPr id="245" name="直線コネクタ 244"/>
        <xdr:cNvCxnSpPr/>
      </xdr:nvCxnSpPr>
      <xdr:spPr>
        <a:xfrm flipV="1">
          <a:off x="1130300" y="163042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7" name="テキスト ボックス 246"/>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75206</xdr:rowOff>
    </xdr:from>
    <xdr:to>
      <xdr:col>24</xdr:col>
      <xdr:colOff>114300</xdr:colOff>
      <xdr:row>96</xdr:row>
      <xdr:rowOff>5356</xdr:rowOff>
    </xdr:to>
    <xdr:sp macro="" textlink="">
      <xdr:nvSpPr>
        <xdr:cNvPr id="255" name="楕円 254"/>
        <xdr:cNvSpPr/>
      </xdr:nvSpPr>
      <xdr:spPr>
        <a:xfrm>
          <a:off x="4584700" y="163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98083</xdr:rowOff>
    </xdr:from>
    <xdr:ext cx="534377" cy="259045"/>
    <xdr:sp macro="" textlink="">
      <xdr:nvSpPr>
        <xdr:cNvPr id="256" name="衛生費該当値テキスト"/>
        <xdr:cNvSpPr txBox="1"/>
      </xdr:nvSpPr>
      <xdr:spPr>
        <a:xfrm>
          <a:off x="4686300" y="162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116790</xdr:rowOff>
    </xdr:from>
    <xdr:to>
      <xdr:col>20</xdr:col>
      <xdr:colOff>38100</xdr:colOff>
      <xdr:row>96</xdr:row>
      <xdr:rowOff>46940</xdr:rowOff>
    </xdr:to>
    <xdr:sp macro="" textlink="">
      <xdr:nvSpPr>
        <xdr:cNvPr id="257" name="楕円 256"/>
        <xdr:cNvSpPr/>
      </xdr:nvSpPr>
      <xdr:spPr>
        <a:xfrm>
          <a:off x="37465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63467</xdr:rowOff>
    </xdr:from>
    <xdr:ext cx="534377" cy="259045"/>
    <xdr:sp macro="" textlink="">
      <xdr:nvSpPr>
        <xdr:cNvPr id="258" name="テキスト ボックス 257"/>
        <xdr:cNvSpPr txBox="1"/>
      </xdr:nvSpPr>
      <xdr:spPr>
        <a:xfrm>
          <a:off x="3530111" y="161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137730</xdr:rowOff>
    </xdr:from>
    <xdr:to>
      <xdr:col>15</xdr:col>
      <xdr:colOff>101600</xdr:colOff>
      <xdr:row>96</xdr:row>
      <xdr:rowOff>67880</xdr:rowOff>
    </xdr:to>
    <xdr:sp macro="" textlink="">
      <xdr:nvSpPr>
        <xdr:cNvPr id="259" name="楕円 258"/>
        <xdr:cNvSpPr/>
      </xdr:nvSpPr>
      <xdr:spPr>
        <a:xfrm>
          <a:off x="2857500" y="164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84407</xdr:rowOff>
    </xdr:from>
    <xdr:ext cx="534377" cy="259045"/>
    <xdr:sp macro="" textlink="">
      <xdr:nvSpPr>
        <xdr:cNvPr id="260" name="テキスト ボックス 259"/>
        <xdr:cNvSpPr txBox="1"/>
      </xdr:nvSpPr>
      <xdr:spPr>
        <a:xfrm>
          <a:off x="2641111" y="162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137111</xdr:rowOff>
    </xdr:from>
    <xdr:to>
      <xdr:col>10</xdr:col>
      <xdr:colOff>165100</xdr:colOff>
      <xdr:row>95</xdr:row>
      <xdr:rowOff>67261</xdr:rowOff>
    </xdr:to>
    <xdr:sp macro="" textlink="">
      <xdr:nvSpPr>
        <xdr:cNvPr id="261" name="楕円 260"/>
        <xdr:cNvSpPr/>
      </xdr:nvSpPr>
      <xdr:spPr>
        <a:xfrm>
          <a:off x="1968500" y="162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83788</xdr:rowOff>
    </xdr:from>
    <xdr:ext cx="534377" cy="259045"/>
    <xdr:sp macro="" textlink="">
      <xdr:nvSpPr>
        <xdr:cNvPr id="262" name="テキスト ボックス 261"/>
        <xdr:cNvSpPr txBox="1"/>
      </xdr:nvSpPr>
      <xdr:spPr>
        <a:xfrm>
          <a:off x="1752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161846</xdr:rowOff>
    </xdr:from>
    <xdr:to>
      <xdr:col>6</xdr:col>
      <xdr:colOff>38100</xdr:colOff>
      <xdr:row>95</xdr:row>
      <xdr:rowOff>91996</xdr:rowOff>
    </xdr:to>
    <xdr:sp macro="" textlink="">
      <xdr:nvSpPr>
        <xdr:cNvPr id="263" name="楕円 262"/>
        <xdr:cNvSpPr/>
      </xdr:nvSpPr>
      <xdr:spPr>
        <a:xfrm>
          <a:off x="1079500" y="16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108523</xdr:rowOff>
    </xdr:from>
    <xdr:ext cx="534377" cy="259045"/>
    <xdr:sp macro="" textlink="">
      <xdr:nvSpPr>
        <xdr:cNvPr id="264" name="テキスト ボックス 263"/>
        <xdr:cNvSpPr txBox="1"/>
      </xdr:nvSpPr>
      <xdr:spPr>
        <a:xfrm>
          <a:off x="863111" y="160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132842</xdr:rowOff>
    </xdr:from>
    <xdr:to>
      <xdr:col>55</xdr:col>
      <xdr:colOff>0</xdr:colOff>
      <xdr:row>36</xdr:row>
      <xdr:rowOff>7569</xdr:rowOff>
    </xdr:to>
    <xdr:cxnSp macro="">
      <xdr:nvCxnSpPr>
        <xdr:cNvPr id="291" name="直線コネクタ 290"/>
        <xdr:cNvCxnSpPr/>
      </xdr:nvCxnSpPr>
      <xdr:spPr>
        <a:xfrm>
          <a:off x="9639300" y="6133592"/>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132842</xdr:rowOff>
    </xdr:from>
    <xdr:to>
      <xdr:col>50</xdr:col>
      <xdr:colOff>114300</xdr:colOff>
      <xdr:row>35</xdr:row>
      <xdr:rowOff>165760</xdr:rowOff>
    </xdr:to>
    <xdr:cxnSp macro="">
      <xdr:nvCxnSpPr>
        <xdr:cNvPr id="294" name="直線コネクタ 293"/>
        <xdr:cNvCxnSpPr/>
      </xdr:nvCxnSpPr>
      <xdr:spPr>
        <a:xfrm flipV="1">
          <a:off x="8750300" y="613359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74320</xdr:rowOff>
    </xdr:from>
    <xdr:to>
      <xdr:col>45</xdr:col>
      <xdr:colOff>177800</xdr:colOff>
      <xdr:row>35</xdr:row>
      <xdr:rowOff>165760</xdr:rowOff>
    </xdr:to>
    <xdr:cxnSp macro="">
      <xdr:nvCxnSpPr>
        <xdr:cNvPr id="297" name="直線コネクタ 296"/>
        <xdr:cNvCxnSpPr/>
      </xdr:nvCxnSpPr>
      <xdr:spPr>
        <a:xfrm>
          <a:off x="7861300" y="60750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74320</xdr:rowOff>
    </xdr:from>
    <xdr:to>
      <xdr:col>41</xdr:col>
      <xdr:colOff>50800</xdr:colOff>
      <xdr:row>35</xdr:row>
      <xdr:rowOff>82550</xdr:rowOff>
    </xdr:to>
    <xdr:cxnSp macro="">
      <xdr:nvCxnSpPr>
        <xdr:cNvPr id="300" name="直線コネクタ 299"/>
        <xdr:cNvCxnSpPr/>
      </xdr:nvCxnSpPr>
      <xdr:spPr>
        <a:xfrm flipV="1">
          <a:off x="6972300" y="60750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128219</xdr:rowOff>
    </xdr:from>
    <xdr:to>
      <xdr:col>55</xdr:col>
      <xdr:colOff>50800</xdr:colOff>
      <xdr:row>36</xdr:row>
      <xdr:rowOff>58369</xdr:rowOff>
    </xdr:to>
    <xdr:sp macro="" textlink="">
      <xdr:nvSpPr>
        <xdr:cNvPr id="310" name="楕円 309"/>
        <xdr:cNvSpPr/>
      </xdr:nvSpPr>
      <xdr:spPr>
        <a:xfrm>
          <a:off x="104267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151096</xdr:rowOff>
    </xdr:from>
    <xdr:ext cx="469744" cy="259045"/>
    <xdr:sp macro="" textlink="">
      <xdr:nvSpPr>
        <xdr:cNvPr id="311" name="労働費該当値テキスト"/>
        <xdr:cNvSpPr txBox="1"/>
      </xdr:nvSpPr>
      <xdr:spPr>
        <a:xfrm>
          <a:off x="10528300" y="59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82042</xdr:rowOff>
    </xdr:from>
    <xdr:to>
      <xdr:col>50</xdr:col>
      <xdr:colOff>165100</xdr:colOff>
      <xdr:row>36</xdr:row>
      <xdr:rowOff>12192</xdr:rowOff>
    </xdr:to>
    <xdr:sp macro="" textlink="">
      <xdr:nvSpPr>
        <xdr:cNvPr id="312" name="楕円 311"/>
        <xdr:cNvSpPr/>
      </xdr:nvSpPr>
      <xdr:spPr>
        <a:xfrm>
          <a:off x="958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28719</xdr:rowOff>
    </xdr:from>
    <xdr:ext cx="469744" cy="259045"/>
    <xdr:sp macro="" textlink="">
      <xdr:nvSpPr>
        <xdr:cNvPr id="313" name="テキスト ボックス 312"/>
        <xdr:cNvSpPr txBox="1"/>
      </xdr:nvSpPr>
      <xdr:spPr>
        <a:xfrm>
          <a:off x="9404428"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114960</xdr:rowOff>
    </xdr:from>
    <xdr:to>
      <xdr:col>46</xdr:col>
      <xdr:colOff>38100</xdr:colOff>
      <xdr:row>36</xdr:row>
      <xdr:rowOff>45110</xdr:rowOff>
    </xdr:to>
    <xdr:sp macro="" textlink="">
      <xdr:nvSpPr>
        <xdr:cNvPr id="314" name="楕円 313"/>
        <xdr:cNvSpPr/>
      </xdr:nvSpPr>
      <xdr:spPr>
        <a:xfrm>
          <a:off x="869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61637</xdr:rowOff>
    </xdr:from>
    <xdr:ext cx="469744" cy="259045"/>
    <xdr:sp macro="" textlink="">
      <xdr:nvSpPr>
        <xdr:cNvPr id="315" name="テキスト ボックス 314"/>
        <xdr:cNvSpPr txBox="1"/>
      </xdr:nvSpPr>
      <xdr:spPr>
        <a:xfrm>
          <a:off x="8515428" y="58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23520</xdr:rowOff>
    </xdr:from>
    <xdr:to>
      <xdr:col>41</xdr:col>
      <xdr:colOff>101600</xdr:colOff>
      <xdr:row>35</xdr:row>
      <xdr:rowOff>125120</xdr:rowOff>
    </xdr:to>
    <xdr:sp macro="" textlink="">
      <xdr:nvSpPr>
        <xdr:cNvPr id="316" name="楕円 315"/>
        <xdr:cNvSpPr/>
      </xdr:nvSpPr>
      <xdr:spPr>
        <a:xfrm>
          <a:off x="7810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141647</xdr:rowOff>
    </xdr:from>
    <xdr:ext cx="469744" cy="259045"/>
    <xdr:sp macro="" textlink="">
      <xdr:nvSpPr>
        <xdr:cNvPr id="317" name="テキスト ボックス 316"/>
        <xdr:cNvSpPr txBox="1"/>
      </xdr:nvSpPr>
      <xdr:spPr>
        <a:xfrm>
          <a:off x="7626428" y="57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31750</xdr:rowOff>
    </xdr:from>
    <xdr:to>
      <xdr:col>36</xdr:col>
      <xdr:colOff>165100</xdr:colOff>
      <xdr:row>35</xdr:row>
      <xdr:rowOff>133350</xdr:rowOff>
    </xdr:to>
    <xdr:sp macro="" textlink="">
      <xdr:nvSpPr>
        <xdr:cNvPr id="318" name="楕円 317"/>
        <xdr:cNvSpPr/>
      </xdr:nvSpPr>
      <xdr:spPr>
        <a:xfrm>
          <a:off x="692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149877</xdr:rowOff>
    </xdr:from>
    <xdr:ext cx="469744" cy="259045"/>
    <xdr:sp macro="" textlink="">
      <xdr:nvSpPr>
        <xdr:cNvPr id="319" name="テキスト ボックス 318"/>
        <xdr:cNvSpPr txBox="1"/>
      </xdr:nvSpPr>
      <xdr:spPr>
        <a:xfrm>
          <a:off x="6737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125802</xdr:rowOff>
    </xdr:from>
    <xdr:to>
      <xdr:col>55</xdr:col>
      <xdr:colOff>0</xdr:colOff>
      <xdr:row>76</xdr:row>
      <xdr:rowOff>139334</xdr:rowOff>
    </xdr:to>
    <xdr:cxnSp macro="">
      <xdr:nvCxnSpPr>
        <xdr:cNvPr id="401" name="直線コネクタ 400"/>
        <xdr:cNvCxnSpPr/>
      </xdr:nvCxnSpPr>
      <xdr:spPr>
        <a:xfrm>
          <a:off x="9639300" y="13156002"/>
          <a:ext cx="8382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81910</xdr:rowOff>
    </xdr:from>
    <xdr:to>
      <xdr:col>50</xdr:col>
      <xdr:colOff>114300</xdr:colOff>
      <xdr:row>76</xdr:row>
      <xdr:rowOff>125802</xdr:rowOff>
    </xdr:to>
    <xdr:cxnSp macro="">
      <xdr:nvCxnSpPr>
        <xdr:cNvPr id="404" name="直線コネクタ 403"/>
        <xdr:cNvCxnSpPr/>
      </xdr:nvCxnSpPr>
      <xdr:spPr>
        <a:xfrm>
          <a:off x="8750300" y="13112110"/>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170058</xdr:rowOff>
    </xdr:from>
    <xdr:to>
      <xdr:col>45</xdr:col>
      <xdr:colOff>177800</xdr:colOff>
      <xdr:row>76</xdr:row>
      <xdr:rowOff>81910</xdr:rowOff>
    </xdr:to>
    <xdr:cxnSp macro="">
      <xdr:nvCxnSpPr>
        <xdr:cNvPr id="407" name="直線コネクタ 406"/>
        <xdr:cNvCxnSpPr/>
      </xdr:nvCxnSpPr>
      <xdr:spPr>
        <a:xfrm>
          <a:off x="7861300" y="13028808"/>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153050</xdr:rowOff>
    </xdr:from>
    <xdr:to>
      <xdr:col>41</xdr:col>
      <xdr:colOff>50800</xdr:colOff>
      <xdr:row>75</xdr:row>
      <xdr:rowOff>170058</xdr:rowOff>
    </xdr:to>
    <xdr:cxnSp macro="">
      <xdr:nvCxnSpPr>
        <xdr:cNvPr id="410" name="直線コネクタ 409"/>
        <xdr:cNvCxnSpPr/>
      </xdr:nvCxnSpPr>
      <xdr:spPr>
        <a:xfrm>
          <a:off x="6972300" y="1301180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88534</xdr:rowOff>
    </xdr:from>
    <xdr:to>
      <xdr:col>55</xdr:col>
      <xdr:colOff>50800</xdr:colOff>
      <xdr:row>77</xdr:row>
      <xdr:rowOff>18684</xdr:rowOff>
    </xdr:to>
    <xdr:sp macro="" textlink="">
      <xdr:nvSpPr>
        <xdr:cNvPr id="420" name="楕円 419"/>
        <xdr:cNvSpPr/>
      </xdr:nvSpPr>
      <xdr:spPr>
        <a:xfrm>
          <a:off x="10426700" y="131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111411</xdr:rowOff>
    </xdr:from>
    <xdr:ext cx="469744" cy="259045"/>
    <xdr:sp macro="" textlink="">
      <xdr:nvSpPr>
        <xdr:cNvPr id="421" name="商工費該当値テキスト"/>
        <xdr:cNvSpPr txBox="1"/>
      </xdr:nvSpPr>
      <xdr:spPr>
        <a:xfrm>
          <a:off x="10528300" y="129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75002</xdr:rowOff>
    </xdr:from>
    <xdr:to>
      <xdr:col>50</xdr:col>
      <xdr:colOff>165100</xdr:colOff>
      <xdr:row>77</xdr:row>
      <xdr:rowOff>5152</xdr:rowOff>
    </xdr:to>
    <xdr:sp macro="" textlink="">
      <xdr:nvSpPr>
        <xdr:cNvPr id="422" name="楕円 421"/>
        <xdr:cNvSpPr/>
      </xdr:nvSpPr>
      <xdr:spPr>
        <a:xfrm>
          <a:off x="95885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21678</xdr:rowOff>
    </xdr:from>
    <xdr:ext cx="469744" cy="259045"/>
    <xdr:sp macro="" textlink="">
      <xdr:nvSpPr>
        <xdr:cNvPr id="423" name="テキスト ボックス 422"/>
        <xdr:cNvSpPr txBox="1"/>
      </xdr:nvSpPr>
      <xdr:spPr>
        <a:xfrm>
          <a:off x="9404428" y="128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31110</xdr:rowOff>
    </xdr:from>
    <xdr:to>
      <xdr:col>46</xdr:col>
      <xdr:colOff>38100</xdr:colOff>
      <xdr:row>76</xdr:row>
      <xdr:rowOff>132710</xdr:rowOff>
    </xdr:to>
    <xdr:sp macro="" textlink="">
      <xdr:nvSpPr>
        <xdr:cNvPr id="424" name="楕円 423"/>
        <xdr:cNvSpPr/>
      </xdr:nvSpPr>
      <xdr:spPr>
        <a:xfrm>
          <a:off x="86995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149237</xdr:rowOff>
    </xdr:from>
    <xdr:ext cx="469744" cy="259045"/>
    <xdr:sp macro="" textlink="">
      <xdr:nvSpPr>
        <xdr:cNvPr id="425" name="テキスト ボックス 424"/>
        <xdr:cNvSpPr txBox="1"/>
      </xdr:nvSpPr>
      <xdr:spPr>
        <a:xfrm>
          <a:off x="8515428" y="128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119258</xdr:rowOff>
    </xdr:from>
    <xdr:to>
      <xdr:col>41</xdr:col>
      <xdr:colOff>101600</xdr:colOff>
      <xdr:row>76</xdr:row>
      <xdr:rowOff>49408</xdr:rowOff>
    </xdr:to>
    <xdr:sp macro="" textlink="">
      <xdr:nvSpPr>
        <xdr:cNvPr id="426" name="楕円 425"/>
        <xdr:cNvSpPr/>
      </xdr:nvSpPr>
      <xdr:spPr>
        <a:xfrm>
          <a:off x="7810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65935</xdr:rowOff>
    </xdr:from>
    <xdr:ext cx="534377" cy="259045"/>
    <xdr:sp macro="" textlink="">
      <xdr:nvSpPr>
        <xdr:cNvPr id="427" name="テキスト ボックス 426"/>
        <xdr:cNvSpPr txBox="1"/>
      </xdr:nvSpPr>
      <xdr:spPr>
        <a:xfrm>
          <a:off x="7594111" y="127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102250</xdr:rowOff>
    </xdr:from>
    <xdr:to>
      <xdr:col>36</xdr:col>
      <xdr:colOff>165100</xdr:colOff>
      <xdr:row>76</xdr:row>
      <xdr:rowOff>32401</xdr:rowOff>
    </xdr:to>
    <xdr:sp macro="" textlink="">
      <xdr:nvSpPr>
        <xdr:cNvPr id="428" name="楕円 427"/>
        <xdr:cNvSpPr/>
      </xdr:nvSpPr>
      <xdr:spPr>
        <a:xfrm>
          <a:off x="6921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48927</xdr:rowOff>
    </xdr:from>
    <xdr:ext cx="534377" cy="259045"/>
    <xdr:sp macro="" textlink="">
      <xdr:nvSpPr>
        <xdr:cNvPr id="429" name="テキスト ボックス 428"/>
        <xdr:cNvSpPr txBox="1"/>
      </xdr:nvSpPr>
      <xdr:spPr>
        <a:xfrm>
          <a:off x="6705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62694</xdr:rowOff>
    </xdr:from>
    <xdr:to>
      <xdr:col>55</xdr:col>
      <xdr:colOff>0</xdr:colOff>
      <xdr:row>96</xdr:row>
      <xdr:rowOff>90562</xdr:rowOff>
    </xdr:to>
    <xdr:cxnSp macro="">
      <xdr:nvCxnSpPr>
        <xdr:cNvPr id="460" name="直線コネクタ 459"/>
        <xdr:cNvCxnSpPr/>
      </xdr:nvCxnSpPr>
      <xdr:spPr>
        <a:xfrm>
          <a:off x="9639300" y="16521894"/>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164144</xdr:rowOff>
    </xdr:from>
    <xdr:ext cx="534377" cy="259045"/>
    <xdr:sp macro="" textlink="">
      <xdr:nvSpPr>
        <xdr:cNvPr id="461" name="土木費平均値テキスト"/>
        <xdr:cNvSpPr txBox="1"/>
      </xdr:nvSpPr>
      <xdr:spPr>
        <a:xfrm>
          <a:off x="10528300" y="16623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62694</xdr:rowOff>
    </xdr:from>
    <xdr:to>
      <xdr:col>50</xdr:col>
      <xdr:colOff>114300</xdr:colOff>
      <xdr:row>96</xdr:row>
      <xdr:rowOff>121979</xdr:rowOff>
    </xdr:to>
    <xdr:cxnSp macro="">
      <xdr:nvCxnSpPr>
        <xdr:cNvPr id="463" name="直線コネクタ 462"/>
        <xdr:cNvCxnSpPr/>
      </xdr:nvCxnSpPr>
      <xdr:spPr>
        <a:xfrm flipV="1">
          <a:off x="8750300" y="16521894"/>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52708</xdr:rowOff>
    </xdr:from>
    <xdr:ext cx="534377" cy="259045"/>
    <xdr:sp macro="" textlink="">
      <xdr:nvSpPr>
        <xdr:cNvPr id="465" name="テキスト ボックス 464"/>
        <xdr:cNvSpPr txBox="1"/>
      </xdr:nvSpPr>
      <xdr:spPr>
        <a:xfrm>
          <a:off x="9372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91607</xdr:rowOff>
    </xdr:from>
    <xdr:to>
      <xdr:col>45</xdr:col>
      <xdr:colOff>177800</xdr:colOff>
      <xdr:row>96</xdr:row>
      <xdr:rowOff>121979</xdr:rowOff>
    </xdr:to>
    <xdr:cxnSp macro="">
      <xdr:nvCxnSpPr>
        <xdr:cNvPr id="466" name="直線コネクタ 465"/>
        <xdr:cNvCxnSpPr/>
      </xdr:nvCxnSpPr>
      <xdr:spPr>
        <a:xfrm>
          <a:off x="7861300" y="16550807"/>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91607</xdr:rowOff>
    </xdr:from>
    <xdr:to>
      <xdr:col>41</xdr:col>
      <xdr:colOff>50800</xdr:colOff>
      <xdr:row>97</xdr:row>
      <xdr:rowOff>71861</xdr:rowOff>
    </xdr:to>
    <xdr:cxnSp macro="">
      <xdr:nvCxnSpPr>
        <xdr:cNvPr id="469" name="直線コネクタ 468"/>
        <xdr:cNvCxnSpPr/>
      </xdr:nvCxnSpPr>
      <xdr:spPr>
        <a:xfrm flipV="1">
          <a:off x="6972300" y="16550807"/>
          <a:ext cx="889000" cy="1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93736</xdr:rowOff>
    </xdr:from>
    <xdr:ext cx="534377" cy="259045"/>
    <xdr:sp macro="" textlink="">
      <xdr:nvSpPr>
        <xdr:cNvPr id="471" name="テキスト ボックス 470"/>
        <xdr:cNvSpPr txBox="1"/>
      </xdr:nvSpPr>
      <xdr:spPr>
        <a:xfrm>
          <a:off x="7594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73" name="テキスト ボックス 472"/>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39762</xdr:rowOff>
    </xdr:from>
    <xdr:to>
      <xdr:col>55</xdr:col>
      <xdr:colOff>50800</xdr:colOff>
      <xdr:row>96</xdr:row>
      <xdr:rowOff>141362</xdr:rowOff>
    </xdr:to>
    <xdr:sp macro="" textlink="">
      <xdr:nvSpPr>
        <xdr:cNvPr id="479" name="楕円 478"/>
        <xdr:cNvSpPr/>
      </xdr:nvSpPr>
      <xdr:spPr>
        <a:xfrm>
          <a:off x="10426700" y="164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62639</xdr:rowOff>
    </xdr:from>
    <xdr:ext cx="534377" cy="259045"/>
    <xdr:sp macro="" textlink="">
      <xdr:nvSpPr>
        <xdr:cNvPr id="480" name="土木費該当値テキスト"/>
        <xdr:cNvSpPr txBox="1"/>
      </xdr:nvSpPr>
      <xdr:spPr>
        <a:xfrm>
          <a:off x="10528300" y="163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11894</xdr:rowOff>
    </xdr:from>
    <xdr:to>
      <xdr:col>50</xdr:col>
      <xdr:colOff>165100</xdr:colOff>
      <xdr:row>96</xdr:row>
      <xdr:rowOff>113494</xdr:rowOff>
    </xdr:to>
    <xdr:sp macro="" textlink="">
      <xdr:nvSpPr>
        <xdr:cNvPr id="481" name="楕円 480"/>
        <xdr:cNvSpPr/>
      </xdr:nvSpPr>
      <xdr:spPr>
        <a:xfrm>
          <a:off x="9588500" y="164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130021</xdr:rowOff>
    </xdr:from>
    <xdr:ext cx="534377" cy="259045"/>
    <xdr:sp macro="" textlink="">
      <xdr:nvSpPr>
        <xdr:cNvPr id="482" name="テキスト ボックス 481"/>
        <xdr:cNvSpPr txBox="1"/>
      </xdr:nvSpPr>
      <xdr:spPr>
        <a:xfrm>
          <a:off x="9372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71179</xdr:rowOff>
    </xdr:from>
    <xdr:to>
      <xdr:col>46</xdr:col>
      <xdr:colOff>38100</xdr:colOff>
      <xdr:row>97</xdr:row>
      <xdr:rowOff>1329</xdr:rowOff>
    </xdr:to>
    <xdr:sp macro="" textlink="">
      <xdr:nvSpPr>
        <xdr:cNvPr id="483" name="楕円 482"/>
        <xdr:cNvSpPr/>
      </xdr:nvSpPr>
      <xdr:spPr>
        <a:xfrm>
          <a:off x="8699500" y="16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17856</xdr:rowOff>
    </xdr:from>
    <xdr:ext cx="534377" cy="259045"/>
    <xdr:sp macro="" textlink="">
      <xdr:nvSpPr>
        <xdr:cNvPr id="484" name="テキスト ボックス 483"/>
        <xdr:cNvSpPr txBox="1"/>
      </xdr:nvSpPr>
      <xdr:spPr>
        <a:xfrm>
          <a:off x="8483111" y="163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40807</xdr:rowOff>
    </xdr:from>
    <xdr:to>
      <xdr:col>41</xdr:col>
      <xdr:colOff>101600</xdr:colOff>
      <xdr:row>96</xdr:row>
      <xdr:rowOff>142407</xdr:rowOff>
    </xdr:to>
    <xdr:sp macro="" textlink="">
      <xdr:nvSpPr>
        <xdr:cNvPr id="485" name="楕円 484"/>
        <xdr:cNvSpPr/>
      </xdr:nvSpPr>
      <xdr:spPr>
        <a:xfrm>
          <a:off x="7810500" y="165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158934</xdr:rowOff>
    </xdr:from>
    <xdr:ext cx="534377" cy="259045"/>
    <xdr:sp macro="" textlink="">
      <xdr:nvSpPr>
        <xdr:cNvPr id="486" name="テキスト ボックス 485"/>
        <xdr:cNvSpPr txBox="1"/>
      </xdr:nvSpPr>
      <xdr:spPr>
        <a:xfrm>
          <a:off x="7594111" y="162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21061</xdr:rowOff>
    </xdr:from>
    <xdr:to>
      <xdr:col>36</xdr:col>
      <xdr:colOff>165100</xdr:colOff>
      <xdr:row>97</xdr:row>
      <xdr:rowOff>122661</xdr:rowOff>
    </xdr:to>
    <xdr:sp macro="" textlink="">
      <xdr:nvSpPr>
        <xdr:cNvPr id="487" name="楕円 486"/>
        <xdr:cNvSpPr/>
      </xdr:nvSpPr>
      <xdr:spPr>
        <a:xfrm>
          <a:off x="6921500" y="166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139188</xdr:rowOff>
    </xdr:from>
    <xdr:ext cx="534377" cy="259045"/>
    <xdr:sp macro="" textlink="">
      <xdr:nvSpPr>
        <xdr:cNvPr id="488" name="テキスト ボックス 487"/>
        <xdr:cNvSpPr txBox="1"/>
      </xdr:nvSpPr>
      <xdr:spPr>
        <a:xfrm>
          <a:off x="6705111" y="164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113015</xdr:rowOff>
    </xdr:from>
    <xdr:to>
      <xdr:col>85</xdr:col>
      <xdr:colOff>127000</xdr:colOff>
      <xdr:row>37</xdr:row>
      <xdr:rowOff>115941</xdr:rowOff>
    </xdr:to>
    <xdr:cxnSp macro="">
      <xdr:nvCxnSpPr>
        <xdr:cNvPr id="517" name="直線コネクタ 516"/>
        <xdr:cNvCxnSpPr/>
      </xdr:nvCxnSpPr>
      <xdr:spPr>
        <a:xfrm flipV="1">
          <a:off x="15481300" y="5427965"/>
          <a:ext cx="838200" cy="10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8" name="消防費平均値テキスト"/>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115941</xdr:rowOff>
    </xdr:from>
    <xdr:to>
      <xdr:col>81</xdr:col>
      <xdr:colOff>50800</xdr:colOff>
      <xdr:row>38</xdr:row>
      <xdr:rowOff>156441</xdr:rowOff>
    </xdr:to>
    <xdr:cxnSp macro="">
      <xdr:nvCxnSpPr>
        <xdr:cNvPr id="520" name="直線コネクタ 519"/>
        <xdr:cNvCxnSpPr/>
      </xdr:nvCxnSpPr>
      <xdr:spPr>
        <a:xfrm flipV="1">
          <a:off x="14592300" y="6459591"/>
          <a:ext cx="889000" cy="2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56499</xdr:rowOff>
    </xdr:from>
    <xdr:ext cx="469744" cy="259045"/>
    <xdr:sp macro="" textlink="">
      <xdr:nvSpPr>
        <xdr:cNvPr id="522" name="テキスト ボックス 521"/>
        <xdr:cNvSpPr txBox="1"/>
      </xdr:nvSpPr>
      <xdr:spPr>
        <a:xfrm>
          <a:off x="15246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128140</xdr:rowOff>
    </xdr:from>
    <xdr:to>
      <xdr:col>76</xdr:col>
      <xdr:colOff>114300</xdr:colOff>
      <xdr:row>38</xdr:row>
      <xdr:rowOff>156441</xdr:rowOff>
    </xdr:to>
    <xdr:cxnSp macro="">
      <xdr:nvCxnSpPr>
        <xdr:cNvPr id="523" name="直線コネクタ 522"/>
        <xdr:cNvCxnSpPr/>
      </xdr:nvCxnSpPr>
      <xdr:spPr>
        <a:xfrm>
          <a:off x="13703300" y="6643240"/>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128140</xdr:rowOff>
    </xdr:from>
    <xdr:to>
      <xdr:col>71</xdr:col>
      <xdr:colOff>177800</xdr:colOff>
      <xdr:row>38</xdr:row>
      <xdr:rowOff>141201</xdr:rowOff>
    </xdr:to>
    <xdr:cxnSp macro="">
      <xdr:nvCxnSpPr>
        <xdr:cNvPr id="526" name="直線コネクタ 525"/>
        <xdr:cNvCxnSpPr/>
      </xdr:nvCxnSpPr>
      <xdr:spPr>
        <a:xfrm flipV="1">
          <a:off x="12814300" y="6643240"/>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59364</xdr:rowOff>
    </xdr:from>
    <xdr:ext cx="469744" cy="259045"/>
    <xdr:sp macro="" textlink="">
      <xdr:nvSpPr>
        <xdr:cNvPr id="528" name="テキスト ボックス 527"/>
        <xdr:cNvSpPr txBox="1"/>
      </xdr:nvSpPr>
      <xdr:spPr>
        <a:xfrm>
          <a:off x="13468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62215</xdr:rowOff>
    </xdr:from>
    <xdr:to>
      <xdr:col>85</xdr:col>
      <xdr:colOff>177800</xdr:colOff>
      <xdr:row>31</xdr:row>
      <xdr:rowOff>163815</xdr:rowOff>
    </xdr:to>
    <xdr:sp macro="" textlink="">
      <xdr:nvSpPr>
        <xdr:cNvPr id="536" name="楕円 535"/>
        <xdr:cNvSpPr/>
      </xdr:nvSpPr>
      <xdr:spPr>
        <a:xfrm>
          <a:off x="16268700" y="5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15242</xdr:rowOff>
    </xdr:from>
    <xdr:ext cx="599010" cy="259045"/>
    <xdr:sp macro="" textlink="">
      <xdr:nvSpPr>
        <xdr:cNvPr id="537" name="消防費該当値テキスト"/>
        <xdr:cNvSpPr txBox="1"/>
      </xdr:nvSpPr>
      <xdr:spPr>
        <a:xfrm>
          <a:off x="16370300" y="533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65141</xdr:rowOff>
    </xdr:from>
    <xdr:to>
      <xdr:col>81</xdr:col>
      <xdr:colOff>101600</xdr:colOff>
      <xdr:row>37</xdr:row>
      <xdr:rowOff>166741</xdr:rowOff>
    </xdr:to>
    <xdr:sp macro="" textlink="">
      <xdr:nvSpPr>
        <xdr:cNvPr id="538" name="楕円 537"/>
        <xdr:cNvSpPr/>
      </xdr:nvSpPr>
      <xdr:spPr>
        <a:xfrm>
          <a:off x="15430500" y="64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11818</xdr:rowOff>
    </xdr:from>
    <xdr:ext cx="534377" cy="259045"/>
    <xdr:sp macro="" textlink="">
      <xdr:nvSpPr>
        <xdr:cNvPr id="539" name="テキスト ボックス 538"/>
        <xdr:cNvSpPr txBox="1"/>
      </xdr:nvSpPr>
      <xdr:spPr>
        <a:xfrm>
          <a:off x="15214111" y="61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105641</xdr:rowOff>
    </xdr:from>
    <xdr:to>
      <xdr:col>76</xdr:col>
      <xdr:colOff>165100</xdr:colOff>
      <xdr:row>39</xdr:row>
      <xdr:rowOff>35791</xdr:rowOff>
    </xdr:to>
    <xdr:sp macro="" textlink="">
      <xdr:nvSpPr>
        <xdr:cNvPr id="540" name="楕円 539"/>
        <xdr:cNvSpPr/>
      </xdr:nvSpPr>
      <xdr:spPr>
        <a:xfrm>
          <a:off x="14541500" y="66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52318</xdr:rowOff>
    </xdr:from>
    <xdr:ext cx="469744" cy="259045"/>
    <xdr:sp macro="" textlink="">
      <xdr:nvSpPr>
        <xdr:cNvPr id="541" name="テキスト ボックス 540"/>
        <xdr:cNvSpPr txBox="1"/>
      </xdr:nvSpPr>
      <xdr:spPr>
        <a:xfrm>
          <a:off x="14357428" y="639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77340</xdr:rowOff>
    </xdr:from>
    <xdr:to>
      <xdr:col>72</xdr:col>
      <xdr:colOff>38100</xdr:colOff>
      <xdr:row>39</xdr:row>
      <xdr:rowOff>7490</xdr:rowOff>
    </xdr:to>
    <xdr:sp macro="" textlink="">
      <xdr:nvSpPr>
        <xdr:cNvPr id="542" name="楕円 541"/>
        <xdr:cNvSpPr/>
      </xdr:nvSpPr>
      <xdr:spPr>
        <a:xfrm>
          <a:off x="13652500" y="65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24018</xdr:rowOff>
    </xdr:from>
    <xdr:ext cx="534377" cy="259045"/>
    <xdr:sp macro="" textlink="">
      <xdr:nvSpPr>
        <xdr:cNvPr id="543" name="テキスト ボックス 542"/>
        <xdr:cNvSpPr txBox="1"/>
      </xdr:nvSpPr>
      <xdr:spPr>
        <a:xfrm>
          <a:off x="13436111" y="63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90401</xdr:rowOff>
    </xdr:from>
    <xdr:to>
      <xdr:col>67</xdr:col>
      <xdr:colOff>101600</xdr:colOff>
      <xdr:row>39</xdr:row>
      <xdr:rowOff>20551</xdr:rowOff>
    </xdr:to>
    <xdr:sp macro="" textlink="">
      <xdr:nvSpPr>
        <xdr:cNvPr id="544" name="楕円 543"/>
        <xdr:cNvSpPr/>
      </xdr:nvSpPr>
      <xdr:spPr>
        <a:xfrm>
          <a:off x="12763500" y="66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37078</xdr:rowOff>
    </xdr:from>
    <xdr:ext cx="469744" cy="259045"/>
    <xdr:sp macro="" textlink="">
      <xdr:nvSpPr>
        <xdr:cNvPr id="545" name="テキスト ボックス 544"/>
        <xdr:cNvSpPr txBox="1"/>
      </xdr:nvSpPr>
      <xdr:spPr>
        <a:xfrm>
          <a:off x="12579428" y="63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40542</xdr:rowOff>
    </xdr:from>
    <xdr:to>
      <xdr:col>85</xdr:col>
      <xdr:colOff>127000</xdr:colOff>
      <xdr:row>56</xdr:row>
      <xdr:rowOff>147973</xdr:rowOff>
    </xdr:to>
    <xdr:cxnSp macro="">
      <xdr:nvCxnSpPr>
        <xdr:cNvPr id="577" name="直線コネクタ 576"/>
        <xdr:cNvCxnSpPr/>
      </xdr:nvCxnSpPr>
      <xdr:spPr>
        <a:xfrm flipV="1">
          <a:off x="15481300" y="9470292"/>
          <a:ext cx="838200" cy="2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113352</xdr:rowOff>
    </xdr:from>
    <xdr:ext cx="534377" cy="259045"/>
    <xdr:sp macro="" textlink="">
      <xdr:nvSpPr>
        <xdr:cNvPr id="578" name="教育費平均値テキスト"/>
        <xdr:cNvSpPr txBox="1"/>
      </xdr:nvSpPr>
      <xdr:spPr>
        <a:xfrm>
          <a:off x="16370300" y="9886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72513</xdr:rowOff>
    </xdr:from>
    <xdr:to>
      <xdr:col>81</xdr:col>
      <xdr:colOff>50800</xdr:colOff>
      <xdr:row>56</xdr:row>
      <xdr:rowOff>147973</xdr:rowOff>
    </xdr:to>
    <xdr:cxnSp macro="">
      <xdr:nvCxnSpPr>
        <xdr:cNvPr id="580" name="直線コネクタ 579"/>
        <xdr:cNvCxnSpPr/>
      </xdr:nvCxnSpPr>
      <xdr:spPr>
        <a:xfrm>
          <a:off x="14592300" y="9673713"/>
          <a:ext cx="889000" cy="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2" name="テキスト ボックス 581"/>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127508</xdr:rowOff>
    </xdr:from>
    <xdr:to>
      <xdr:col>76</xdr:col>
      <xdr:colOff>114300</xdr:colOff>
      <xdr:row>56</xdr:row>
      <xdr:rowOff>72513</xdr:rowOff>
    </xdr:to>
    <xdr:cxnSp macro="">
      <xdr:nvCxnSpPr>
        <xdr:cNvPr id="583" name="直線コネクタ 582"/>
        <xdr:cNvCxnSpPr/>
      </xdr:nvCxnSpPr>
      <xdr:spPr>
        <a:xfrm>
          <a:off x="13703300" y="8528558"/>
          <a:ext cx="889000" cy="114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5" name="テキスト ボックス 584"/>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127508</xdr:rowOff>
    </xdr:from>
    <xdr:to>
      <xdr:col>71</xdr:col>
      <xdr:colOff>177800</xdr:colOff>
      <xdr:row>55</xdr:row>
      <xdr:rowOff>133027</xdr:rowOff>
    </xdr:to>
    <xdr:cxnSp macro="">
      <xdr:nvCxnSpPr>
        <xdr:cNvPr id="586" name="直線コネクタ 585"/>
        <xdr:cNvCxnSpPr/>
      </xdr:nvCxnSpPr>
      <xdr:spPr>
        <a:xfrm flipV="1">
          <a:off x="12814300" y="8528558"/>
          <a:ext cx="889000" cy="10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8" name="テキスト ボックス 587"/>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133273</xdr:rowOff>
    </xdr:from>
    <xdr:ext cx="534377" cy="259045"/>
    <xdr:sp macro="" textlink="">
      <xdr:nvSpPr>
        <xdr:cNvPr id="590" name="テキスト ボックス 589"/>
        <xdr:cNvSpPr txBox="1"/>
      </xdr:nvSpPr>
      <xdr:spPr>
        <a:xfrm>
          <a:off x="12547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161192</xdr:rowOff>
    </xdr:from>
    <xdr:to>
      <xdr:col>85</xdr:col>
      <xdr:colOff>177800</xdr:colOff>
      <xdr:row>55</xdr:row>
      <xdr:rowOff>91342</xdr:rowOff>
    </xdr:to>
    <xdr:sp macro="" textlink="">
      <xdr:nvSpPr>
        <xdr:cNvPr id="596" name="楕円 595"/>
        <xdr:cNvSpPr/>
      </xdr:nvSpPr>
      <xdr:spPr>
        <a:xfrm>
          <a:off x="16268700" y="9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12619</xdr:rowOff>
    </xdr:from>
    <xdr:ext cx="534377" cy="259045"/>
    <xdr:sp macro="" textlink="">
      <xdr:nvSpPr>
        <xdr:cNvPr id="597" name="教育費該当値テキスト"/>
        <xdr:cNvSpPr txBox="1"/>
      </xdr:nvSpPr>
      <xdr:spPr>
        <a:xfrm>
          <a:off x="16370300" y="927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97173</xdr:rowOff>
    </xdr:from>
    <xdr:to>
      <xdr:col>81</xdr:col>
      <xdr:colOff>101600</xdr:colOff>
      <xdr:row>57</xdr:row>
      <xdr:rowOff>27323</xdr:rowOff>
    </xdr:to>
    <xdr:sp macro="" textlink="">
      <xdr:nvSpPr>
        <xdr:cNvPr id="598" name="楕円 597"/>
        <xdr:cNvSpPr/>
      </xdr:nvSpPr>
      <xdr:spPr>
        <a:xfrm>
          <a:off x="15430500" y="96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43850</xdr:rowOff>
    </xdr:from>
    <xdr:ext cx="534377" cy="259045"/>
    <xdr:sp macro="" textlink="">
      <xdr:nvSpPr>
        <xdr:cNvPr id="599" name="テキスト ボックス 598"/>
        <xdr:cNvSpPr txBox="1"/>
      </xdr:nvSpPr>
      <xdr:spPr>
        <a:xfrm>
          <a:off x="15214111" y="94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21713</xdr:rowOff>
    </xdr:from>
    <xdr:to>
      <xdr:col>76</xdr:col>
      <xdr:colOff>165100</xdr:colOff>
      <xdr:row>56</xdr:row>
      <xdr:rowOff>123313</xdr:rowOff>
    </xdr:to>
    <xdr:sp macro="" textlink="">
      <xdr:nvSpPr>
        <xdr:cNvPr id="600" name="楕円 599"/>
        <xdr:cNvSpPr/>
      </xdr:nvSpPr>
      <xdr:spPr>
        <a:xfrm>
          <a:off x="14541500" y="96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139840</xdr:rowOff>
    </xdr:from>
    <xdr:ext cx="534377" cy="259045"/>
    <xdr:sp macro="" textlink="">
      <xdr:nvSpPr>
        <xdr:cNvPr id="601" name="テキスト ボックス 600"/>
        <xdr:cNvSpPr txBox="1"/>
      </xdr:nvSpPr>
      <xdr:spPr>
        <a:xfrm>
          <a:off x="14325111" y="93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76708</xdr:rowOff>
    </xdr:from>
    <xdr:to>
      <xdr:col>72</xdr:col>
      <xdr:colOff>38100</xdr:colOff>
      <xdr:row>50</xdr:row>
      <xdr:rowOff>6858</xdr:rowOff>
    </xdr:to>
    <xdr:sp macro="" textlink="">
      <xdr:nvSpPr>
        <xdr:cNvPr id="602" name="楕円 601"/>
        <xdr:cNvSpPr/>
      </xdr:nvSpPr>
      <xdr:spPr>
        <a:xfrm>
          <a:off x="13652500" y="84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23385</xdr:rowOff>
    </xdr:from>
    <xdr:ext cx="599010" cy="259045"/>
    <xdr:sp macro="" textlink="">
      <xdr:nvSpPr>
        <xdr:cNvPr id="603" name="テキスト ボックス 602"/>
        <xdr:cNvSpPr txBox="1"/>
      </xdr:nvSpPr>
      <xdr:spPr>
        <a:xfrm>
          <a:off x="13403795" y="82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82227</xdr:rowOff>
    </xdr:from>
    <xdr:to>
      <xdr:col>67</xdr:col>
      <xdr:colOff>101600</xdr:colOff>
      <xdr:row>56</xdr:row>
      <xdr:rowOff>12377</xdr:rowOff>
    </xdr:to>
    <xdr:sp macro="" textlink="">
      <xdr:nvSpPr>
        <xdr:cNvPr id="604" name="楕円 603"/>
        <xdr:cNvSpPr/>
      </xdr:nvSpPr>
      <xdr:spPr>
        <a:xfrm>
          <a:off x="12763500" y="95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28904</xdr:rowOff>
    </xdr:from>
    <xdr:ext cx="534377" cy="259045"/>
    <xdr:sp macro="" textlink="">
      <xdr:nvSpPr>
        <xdr:cNvPr id="605" name="テキスト ボックス 604"/>
        <xdr:cNvSpPr txBox="1"/>
      </xdr:nvSpPr>
      <xdr:spPr>
        <a:xfrm>
          <a:off x="12547111" y="92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18934</xdr:rowOff>
    </xdr:from>
    <xdr:to>
      <xdr:col>85</xdr:col>
      <xdr:colOff>127000</xdr:colOff>
      <xdr:row>98</xdr:row>
      <xdr:rowOff>73275</xdr:rowOff>
    </xdr:to>
    <xdr:cxnSp macro="">
      <xdr:nvCxnSpPr>
        <xdr:cNvPr id="695" name="直線コネクタ 694"/>
        <xdr:cNvCxnSpPr/>
      </xdr:nvCxnSpPr>
      <xdr:spPr>
        <a:xfrm>
          <a:off x="15481300" y="16821034"/>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136043</xdr:rowOff>
    </xdr:from>
    <xdr:to>
      <xdr:col>81</xdr:col>
      <xdr:colOff>50800</xdr:colOff>
      <xdr:row>98</xdr:row>
      <xdr:rowOff>18934</xdr:rowOff>
    </xdr:to>
    <xdr:cxnSp macro="">
      <xdr:nvCxnSpPr>
        <xdr:cNvPr id="698" name="直線コネクタ 697"/>
        <xdr:cNvCxnSpPr/>
      </xdr:nvCxnSpPr>
      <xdr:spPr>
        <a:xfrm>
          <a:off x="14592300" y="16766693"/>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700" name="テキスト ボックス 699"/>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120498</xdr:rowOff>
    </xdr:from>
    <xdr:to>
      <xdr:col>76</xdr:col>
      <xdr:colOff>114300</xdr:colOff>
      <xdr:row>97</xdr:row>
      <xdr:rowOff>136043</xdr:rowOff>
    </xdr:to>
    <xdr:cxnSp macro="">
      <xdr:nvCxnSpPr>
        <xdr:cNvPr id="701" name="直線コネクタ 700"/>
        <xdr:cNvCxnSpPr/>
      </xdr:nvCxnSpPr>
      <xdr:spPr>
        <a:xfrm>
          <a:off x="13703300" y="1675114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3" name="テキスト ボックス 702"/>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112399</xdr:rowOff>
    </xdr:from>
    <xdr:to>
      <xdr:col>71</xdr:col>
      <xdr:colOff>177800</xdr:colOff>
      <xdr:row>97</xdr:row>
      <xdr:rowOff>120498</xdr:rowOff>
    </xdr:to>
    <xdr:cxnSp macro="">
      <xdr:nvCxnSpPr>
        <xdr:cNvPr id="704" name="直線コネクタ 703"/>
        <xdr:cNvCxnSpPr/>
      </xdr:nvCxnSpPr>
      <xdr:spPr>
        <a:xfrm>
          <a:off x="12814300" y="1674304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6" name="テキスト ボックス 705"/>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8" name="テキスト ボックス 707"/>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22475</xdr:rowOff>
    </xdr:from>
    <xdr:to>
      <xdr:col>85</xdr:col>
      <xdr:colOff>177800</xdr:colOff>
      <xdr:row>98</xdr:row>
      <xdr:rowOff>124075</xdr:rowOff>
    </xdr:to>
    <xdr:sp macro="" textlink="">
      <xdr:nvSpPr>
        <xdr:cNvPr id="714" name="楕円 713"/>
        <xdr:cNvSpPr/>
      </xdr:nvSpPr>
      <xdr:spPr>
        <a:xfrm>
          <a:off x="16268700" y="168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108852</xdr:rowOff>
    </xdr:from>
    <xdr:ext cx="469744" cy="259045"/>
    <xdr:sp macro="" textlink="">
      <xdr:nvSpPr>
        <xdr:cNvPr id="715" name="公債費該当値テキスト"/>
        <xdr:cNvSpPr txBox="1"/>
      </xdr:nvSpPr>
      <xdr:spPr>
        <a:xfrm>
          <a:off x="16370300" y="16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139584</xdr:rowOff>
    </xdr:from>
    <xdr:to>
      <xdr:col>81</xdr:col>
      <xdr:colOff>101600</xdr:colOff>
      <xdr:row>98</xdr:row>
      <xdr:rowOff>69734</xdr:rowOff>
    </xdr:to>
    <xdr:sp macro="" textlink="">
      <xdr:nvSpPr>
        <xdr:cNvPr id="716" name="楕円 715"/>
        <xdr:cNvSpPr/>
      </xdr:nvSpPr>
      <xdr:spPr>
        <a:xfrm>
          <a:off x="154305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60861</xdr:rowOff>
    </xdr:from>
    <xdr:ext cx="469744" cy="259045"/>
    <xdr:sp macro="" textlink="">
      <xdr:nvSpPr>
        <xdr:cNvPr id="717" name="テキスト ボックス 716"/>
        <xdr:cNvSpPr txBox="1"/>
      </xdr:nvSpPr>
      <xdr:spPr>
        <a:xfrm>
          <a:off x="15246428" y="168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85243</xdr:rowOff>
    </xdr:from>
    <xdr:to>
      <xdr:col>76</xdr:col>
      <xdr:colOff>165100</xdr:colOff>
      <xdr:row>98</xdr:row>
      <xdr:rowOff>15393</xdr:rowOff>
    </xdr:to>
    <xdr:sp macro="" textlink="">
      <xdr:nvSpPr>
        <xdr:cNvPr id="718" name="楕円 717"/>
        <xdr:cNvSpPr/>
      </xdr:nvSpPr>
      <xdr:spPr>
        <a:xfrm>
          <a:off x="14541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6520</xdr:rowOff>
    </xdr:from>
    <xdr:ext cx="469744" cy="259045"/>
    <xdr:sp macro="" textlink="">
      <xdr:nvSpPr>
        <xdr:cNvPr id="719" name="テキスト ボックス 718"/>
        <xdr:cNvSpPr txBox="1"/>
      </xdr:nvSpPr>
      <xdr:spPr>
        <a:xfrm>
          <a:off x="14357428" y="168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69698</xdr:rowOff>
    </xdr:from>
    <xdr:to>
      <xdr:col>72</xdr:col>
      <xdr:colOff>38100</xdr:colOff>
      <xdr:row>97</xdr:row>
      <xdr:rowOff>171298</xdr:rowOff>
    </xdr:to>
    <xdr:sp macro="" textlink="">
      <xdr:nvSpPr>
        <xdr:cNvPr id="720" name="楕円 719"/>
        <xdr:cNvSpPr/>
      </xdr:nvSpPr>
      <xdr:spPr>
        <a:xfrm>
          <a:off x="13652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162425</xdr:rowOff>
    </xdr:from>
    <xdr:ext cx="469744" cy="259045"/>
    <xdr:sp macro="" textlink="">
      <xdr:nvSpPr>
        <xdr:cNvPr id="721" name="テキスト ボックス 720"/>
        <xdr:cNvSpPr txBox="1"/>
      </xdr:nvSpPr>
      <xdr:spPr>
        <a:xfrm>
          <a:off x="13468428" y="1679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61599</xdr:rowOff>
    </xdr:from>
    <xdr:to>
      <xdr:col>67</xdr:col>
      <xdr:colOff>101600</xdr:colOff>
      <xdr:row>97</xdr:row>
      <xdr:rowOff>163199</xdr:rowOff>
    </xdr:to>
    <xdr:sp macro="" textlink="">
      <xdr:nvSpPr>
        <xdr:cNvPr id="722" name="楕円 721"/>
        <xdr:cNvSpPr/>
      </xdr:nvSpPr>
      <xdr:spPr>
        <a:xfrm>
          <a:off x="12763500" y="166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154326</xdr:rowOff>
    </xdr:from>
    <xdr:ext cx="469744" cy="259045"/>
    <xdr:sp macro="" textlink="">
      <xdr:nvSpPr>
        <xdr:cNvPr id="723" name="テキスト ボックス 722"/>
        <xdr:cNvSpPr txBox="1"/>
      </xdr:nvSpPr>
      <xdr:spPr>
        <a:xfrm>
          <a:off x="12579428" y="1678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年度決算額が平成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年度以前と比較して突出して高くなっている要因は、震災復興基金への積立てによるものです。</a:t>
          </a:r>
        </a:p>
        <a:p>
          <a:r>
            <a:rPr kumimoji="1" lang="ja-JP" altLang="en-US" sz="1300">
              <a:latin typeface="ＭＳ Ｐゴシック" panose="020B0600070205080204" pitchFamily="50" charset="-128"/>
              <a:ea typeface="ＭＳ Ｐゴシック" panose="020B0600070205080204" pitchFamily="50" charset="-128"/>
            </a:rPr>
            <a:t>区には、経済機能や物流機能等が集積していることから、首都直下地震が発生した際には、区と同時に国や東京都の機能も甚大な被害を受け、国等による支援が遅れる可能性があります。区民の一刻も早い生活再建を実現するためには、国等からの支援に先駆け、区自ら率先して一日も早く区民の暮らしを再建するとともに産業及びまちの復興といった、地域に即した復旧・復興を行える体制の構築が不可欠です。</a:t>
          </a:r>
        </a:p>
        <a:p>
          <a:r>
            <a:rPr kumimoji="1" lang="ja-JP" altLang="en-US" sz="1300">
              <a:latin typeface="ＭＳ Ｐゴシック" panose="020B0600070205080204" pitchFamily="50" charset="-128"/>
              <a:ea typeface="ＭＳ Ｐゴシック" panose="020B0600070205080204" pitchFamily="50" charset="-128"/>
            </a:rPr>
            <a:t>首都東京の中心的な役割を担っている区では、過去の大震災とは桁違いの被害額とそれに伴う復旧・復興事業費を要することが想定されます。発災直後の一時的な多額の復旧・復興事業費を見据え、自主財源の確保や効率的な事務執行等により財源をねん出し、港区ならではの質の高い区民サービスを維持しつつ、</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億円程度の基金残高を確保します。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港区の財政構造は、歳入の根幹を成す特別区税収入が景気や税制改正の動向に影響されやすいなど不安定な側面があり、社会経済情勢の変化に対応し得る備えを行うことが重要です。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年度の実質単年度収支は、震災復興基金への組替えによる財政調整基金</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億円の取崩しにより大きく低下しました。</a:t>
          </a:r>
        </a:p>
        <a:p>
          <a:r>
            <a:rPr kumimoji="1" lang="ja-JP" altLang="en-US" sz="1400">
              <a:latin typeface="ＭＳ ゴシック" pitchFamily="49" charset="-128"/>
              <a:ea typeface="ＭＳ ゴシック" pitchFamily="49" charset="-128"/>
            </a:rPr>
            <a:t>税外収入の積極的な確保や基金の効果的な活用など、引き続き計画的な財政運営に努めていきます。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後期高齢者医療会計の実質収支の黒字額は減少したものの、一般会計、国民健康保険事業会計及び介護保険会計の実質収支の黒字額が増加したため、全体の比率としては増加しています。</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会計については、歳入確保のため、コンビニエンスストアや口座振替による納付を促進するための普及啓発、業務委託した電話催告等業務の強化や、所得が高いにもかかわらず納付実績がない納付意識の低い高額納税者に対して、差押えなどの滞納処分を強化しています。また、特定健康診査の受診率向上のための</a:t>
          </a:r>
          <a:r>
            <a:rPr kumimoji="1" lang="en-US" altLang="ja-JP" sz="1400">
              <a:latin typeface="ＭＳ ゴシック" pitchFamily="49" charset="-128"/>
              <a:ea typeface="ＭＳ ゴシック" pitchFamily="49" charset="-128"/>
            </a:rPr>
            <a:t>SMS</a:t>
          </a:r>
          <a:r>
            <a:rPr kumimoji="1" lang="ja-JP" altLang="en-US" sz="1400">
              <a:latin typeface="ＭＳ ゴシック" pitchFamily="49" charset="-128"/>
              <a:ea typeface="ＭＳ ゴシック" pitchFamily="49" charset="-128"/>
            </a:rPr>
            <a:t>通知やジェネリック医薬品への切り替えを促すことにより、保険給付費の縮減に努めています。</a:t>
          </a:r>
        </a:p>
        <a:p>
          <a:r>
            <a:rPr kumimoji="1" lang="ja-JP" altLang="en-US" sz="1400">
              <a:latin typeface="ＭＳ ゴシック" pitchFamily="49" charset="-128"/>
              <a:ea typeface="ＭＳ ゴシック" pitchFamily="49" charset="-128"/>
            </a:rPr>
            <a:t>介護保険会計については、歳入確保のため、電話催告等による保険料収納率の増加に取り組むとともに、適正な給付に関する業務や事業所に対する実施指導等により、増大する介護給付費の抑制に取り組んで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
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
76</v>
      </c>
      <c r="C3" s="382"/>
      <c r="D3" s="382"/>
      <c r="E3" s="383"/>
      <c r="F3" s="383"/>
      <c r="G3" s="383"/>
      <c r="H3" s="383"/>
      <c r="I3" s="383"/>
      <c r="J3" s="383"/>
      <c r="K3" s="383"/>
      <c r="L3" s="383" t="s">
        <v>
77</v>
      </c>
      <c r="M3" s="383"/>
      <c r="N3" s="383"/>
      <c r="O3" s="383"/>
      <c r="P3" s="383"/>
      <c r="Q3" s="383"/>
      <c r="R3" s="390"/>
      <c r="S3" s="390"/>
      <c r="T3" s="390"/>
      <c r="U3" s="390"/>
      <c r="V3" s="391"/>
      <c r="W3" s="365" t="s">
        <v>
78</v>
      </c>
      <c r="X3" s="366"/>
      <c r="Y3" s="366"/>
      <c r="Z3" s="366"/>
      <c r="AA3" s="366"/>
      <c r="AB3" s="382"/>
      <c r="AC3" s="390" t="s">
        <v>
79</v>
      </c>
      <c r="AD3" s="366"/>
      <c r="AE3" s="366"/>
      <c r="AF3" s="366"/>
      <c r="AG3" s="366"/>
      <c r="AH3" s="366"/>
      <c r="AI3" s="366"/>
      <c r="AJ3" s="366"/>
      <c r="AK3" s="366"/>
      <c r="AL3" s="367"/>
      <c r="AM3" s="365" t="s">
        <v>
80</v>
      </c>
      <c r="AN3" s="366"/>
      <c r="AO3" s="366"/>
      <c r="AP3" s="366"/>
      <c r="AQ3" s="366"/>
      <c r="AR3" s="366"/>
      <c r="AS3" s="366"/>
      <c r="AT3" s="366"/>
      <c r="AU3" s="366"/>
      <c r="AV3" s="366"/>
      <c r="AW3" s="366"/>
      <c r="AX3" s="367"/>
      <c r="AY3" s="402" t="s">
        <v>
1</v>
      </c>
      <c r="AZ3" s="403"/>
      <c r="BA3" s="403"/>
      <c r="BB3" s="403"/>
      <c r="BC3" s="403"/>
      <c r="BD3" s="403"/>
      <c r="BE3" s="403"/>
      <c r="BF3" s="403"/>
      <c r="BG3" s="403"/>
      <c r="BH3" s="403"/>
      <c r="BI3" s="403"/>
      <c r="BJ3" s="403"/>
      <c r="BK3" s="403"/>
      <c r="BL3" s="403"/>
      <c r="BM3" s="404"/>
      <c r="BN3" s="365" t="s">
        <v>
81</v>
      </c>
      <c r="BO3" s="366"/>
      <c r="BP3" s="366"/>
      <c r="BQ3" s="366"/>
      <c r="BR3" s="366"/>
      <c r="BS3" s="366"/>
      <c r="BT3" s="366"/>
      <c r="BU3" s="367"/>
      <c r="BV3" s="365" t="s">
        <v>
82</v>
      </c>
      <c r="BW3" s="366"/>
      <c r="BX3" s="366"/>
      <c r="BY3" s="366"/>
      <c r="BZ3" s="366"/>
      <c r="CA3" s="366"/>
      <c r="CB3" s="366"/>
      <c r="CC3" s="367"/>
      <c r="CD3" s="402" t="s">
        <v>
1</v>
      </c>
      <c r="CE3" s="403"/>
      <c r="CF3" s="403"/>
      <c r="CG3" s="403"/>
      <c r="CH3" s="403"/>
      <c r="CI3" s="403"/>
      <c r="CJ3" s="403"/>
      <c r="CK3" s="403"/>
      <c r="CL3" s="403"/>
      <c r="CM3" s="403"/>
      <c r="CN3" s="403"/>
      <c r="CO3" s="403"/>
      <c r="CP3" s="403"/>
      <c r="CQ3" s="403"/>
      <c r="CR3" s="403"/>
      <c r="CS3" s="404"/>
      <c r="CT3" s="365" t="s">
        <v>
83</v>
      </c>
      <c r="CU3" s="366"/>
      <c r="CV3" s="366"/>
      <c r="CW3" s="366"/>
      <c r="CX3" s="366"/>
      <c r="CY3" s="366"/>
      <c r="CZ3" s="366"/>
      <c r="DA3" s="367"/>
      <c r="DB3" s="365" t="s">
        <v>
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
85</v>
      </c>
      <c r="AZ4" s="369"/>
      <c r="BA4" s="369"/>
      <c r="BB4" s="369"/>
      <c r="BC4" s="369"/>
      <c r="BD4" s="369"/>
      <c r="BE4" s="369"/>
      <c r="BF4" s="369"/>
      <c r="BG4" s="369"/>
      <c r="BH4" s="369"/>
      <c r="BI4" s="369"/>
      <c r="BJ4" s="369"/>
      <c r="BK4" s="369"/>
      <c r="BL4" s="369"/>
      <c r="BM4" s="370"/>
      <c r="BN4" s="371">
        <v>
184674026</v>
      </c>
      <c r="BO4" s="372"/>
      <c r="BP4" s="372"/>
      <c r="BQ4" s="372"/>
      <c r="BR4" s="372"/>
      <c r="BS4" s="372"/>
      <c r="BT4" s="372"/>
      <c r="BU4" s="373"/>
      <c r="BV4" s="371">
        <v>
135352780</v>
      </c>
      <c r="BW4" s="372"/>
      <c r="BX4" s="372"/>
      <c r="BY4" s="372"/>
      <c r="BZ4" s="372"/>
      <c r="CA4" s="372"/>
      <c r="CB4" s="372"/>
      <c r="CC4" s="373"/>
      <c r="CD4" s="374" t="s">
        <v>
86</v>
      </c>
      <c r="CE4" s="375"/>
      <c r="CF4" s="375"/>
      <c r="CG4" s="375"/>
      <c r="CH4" s="375"/>
      <c r="CI4" s="375"/>
      <c r="CJ4" s="375"/>
      <c r="CK4" s="375"/>
      <c r="CL4" s="375"/>
      <c r="CM4" s="375"/>
      <c r="CN4" s="375"/>
      <c r="CO4" s="375"/>
      <c r="CP4" s="375"/>
      <c r="CQ4" s="375"/>
      <c r="CR4" s="375"/>
      <c r="CS4" s="376"/>
      <c r="CT4" s="377">
        <v>
10.9</v>
      </c>
      <c r="CU4" s="378"/>
      <c r="CV4" s="378"/>
      <c r="CW4" s="378"/>
      <c r="CX4" s="378"/>
      <c r="CY4" s="378"/>
      <c r="CZ4" s="378"/>
      <c r="DA4" s="379"/>
      <c r="DB4" s="377">
        <v>
7.8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
87</v>
      </c>
      <c r="AN5" s="438"/>
      <c r="AO5" s="438"/>
      <c r="AP5" s="438"/>
      <c r="AQ5" s="438"/>
      <c r="AR5" s="438"/>
      <c r="AS5" s="438"/>
      <c r="AT5" s="439"/>
      <c r="AU5" s="440" t="s">
        <v>
88</v>
      </c>
      <c r="AV5" s="441"/>
      <c r="AW5" s="441"/>
      <c r="AX5" s="441"/>
      <c r="AY5" s="442" t="s">
        <v>
89</v>
      </c>
      <c r="AZ5" s="443"/>
      <c r="BA5" s="443"/>
      <c r="BB5" s="443"/>
      <c r="BC5" s="443"/>
      <c r="BD5" s="443"/>
      <c r="BE5" s="443"/>
      <c r="BF5" s="443"/>
      <c r="BG5" s="443"/>
      <c r="BH5" s="443"/>
      <c r="BI5" s="443"/>
      <c r="BJ5" s="443"/>
      <c r="BK5" s="443"/>
      <c r="BL5" s="443"/>
      <c r="BM5" s="444"/>
      <c r="BN5" s="408">
        <v>
174730757</v>
      </c>
      <c r="BO5" s="409"/>
      <c r="BP5" s="409"/>
      <c r="BQ5" s="409"/>
      <c r="BR5" s="409"/>
      <c r="BS5" s="409"/>
      <c r="BT5" s="409"/>
      <c r="BU5" s="410"/>
      <c r="BV5" s="408">
        <v>
128423868</v>
      </c>
      <c r="BW5" s="409"/>
      <c r="BX5" s="409"/>
      <c r="BY5" s="409"/>
      <c r="BZ5" s="409"/>
      <c r="CA5" s="409"/>
      <c r="CB5" s="409"/>
      <c r="CC5" s="410"/>
      <c r="CD5" s="411" t="s">
        <v>
90</v>
      </c>
      <c r="CE5" s="412"/>
      <c r="CF5" s="412"/>
      <c r="CG5" s="412"/>
      <c r="CH5" s="412"/>
      <c r="CI5" s="412"/>
      <c r="CJ5" s="412"/>
      <c r="CK5" s="412"/>
      <c r="CL5" s="412"/>
      <c r="CM5" s="412"/>
      <c r="CN5" s="412"/>
      <c r="CO5" s="412"/>
      <c r="CP5" s="412"/>
      <c r="CQ5" s="412"/>
      <c r="CR5" s="412"/>
      <c r="CS5" s="413"/>
      <c r="CT5" s="405">
        <v>
67.5</v>
      </c>
      <c r="CU5" s="406"/>
      <c r="CV5" s="406"/>
      <c r="CW5" s="406"/>
      <c r="CX5" s="406"/>
      <c r="CY5" s="406"/>
      <c r="CZ5" s="406"/>
      <c r="DA5" s="407"/>
      <c r="DB5" s="405">
        <v>
68</v>
      </c>
      <c r="DC5" s="406"/>
      <c r="DD5" s="406"/>
      <c r="DE5" s="406"/>
      <c r="DF5" s="406"/>
      <c r="DG5" s="406"/>
      <c r="DH5" s="406"/>
      <c r="DI5" s="407"/>
      <c r="DJ5" s="165"/>
      <c r="DK5" s="165"/>
      <c r="DL5" s="165"/>
      <c r="DM5" s="165"/>
      <c r="DN5" s="165"/>
      <c r="DO5" s="165"/>
    </row>
    <row r="6" spans="1:119" ht="18.75" customHeight="1">
      <c r="A6" s="166"/>
      <c r="B6" s="414" t="s">
        <v>
91</v>
      </c>
      <c r="C6" s="415"/>
      <c r="D6" s="415"/>
      <c r="E6" s="416"/>
      <c r="F6" s="416"/>
      <c r="G6" s="416"/>
      <c r="H6" s="416"/>
      <c r="I6" s="416"/>
      <c r="J6" s="416"/>
      <c r="K6" s="416"/>
      <c r="L6" s="416" t="s">
        <v>
92</v>
      </c>
      <c r="M6" s="416"/>
      <c r="N6" s="416"/>
      <c r="O6" s="416"/>
      <c r="P6" s="416"/>
      <c r="Q6" s="416"/>
      <c r="R6" s="420"/>
      <c r="S6" s="420"/>
      <c r="T6" s="420"/>
      <c r="U6" s="420"/>
      <c r="V6" s="421"/>
      <c r="W6" s="424" t="s">
        <v>
93</v>
      </c>
      <c r="X6" s="425"/>
      <c r="Y6" s="425"/>
      <c r="Z6" s="425"/>
      <c r="AA6" s="425"/>
      <c r="AB6" s="415"/>
      <c r="AC6" s="428" t="s">
        <v>
94</v>
      </c>
      <c r="AD6" s="429"/>
      <c r="AE6" s="429"/>
      <c r="AF6" s="429"/>
      <c r="AG6" s="429"/>
      <c r="AH6" s="429"/>
      <c r="AI6" s="429"/>
      <c r="AJ6" s="429"/>
      <c r="AK6" s="429"/>
      <c r="AL6" s="430"/>
      <c r="AM6" s="437" t="s">
        <v>
95</v>
      </c>
      <c r="AN6" s="438"/>
      <c r="AO6" s="438"/>
      <c r="AP6" s="438"/>
      <c r="AQ6" s="438"/>
      <c r="AR6" s="438"/>
      <c r="AS6" s="438"/>
      <c r="AT6" s="439"/>
      <c r="AU6" s="440" t="s">
        <v>
96</v>
      </c>
      <c r="AV6" s="441"/>
      <c r="AW6" s="441"/>
      <c r="AX6" s="441"/>
      <c r="AY6" s="442" t="s">
        <v>
97</v>
      </c>
      <c r="AZ6" s="443"/>
      <c r="BA6" s="443"/>
      <c r="BB6" s="443"/>
      <c r="BC6" s="443"/>
      <c r="BD6" s="443"/>
      <c r="BE6" s="443"/>
      <c r="BF6" s="443"/>
      <c r="BG6" s="443"/>
      <c r="BH6" s="443"/>
      <c r="BI6" s="443"/>
      <c r="BJ6" s="443"/>
      <c r="BK6" s="443"/>
      <c r="BL6" s="443"/>
      <c r="BM6" s="444"/>
      <c r="BN6" s="408">
        <v>
9943269</v>
      </c>
      <c r="BO6" s="409"/>
      <c r="BP6" s="409"/>
      <c r="BQ6" s="409"/>
      <c r="BR6" s="409"/>
      <c r="BS6" s="409"/>
      <c r="BT6" s="409"/>
      <c r="BU6" s="410"/>
      <c r="BV6" s="408">
        <v>
6928912</v>
      </c>
      <c r="BW6" s="409"/>
      <c r="BX6" s="409"/>
      <c r="BY6" s="409"/>
      <c r="BZ6" s="409"/>
      <c r="CA6" s="409"/>
      <c r="CB6" s="409"/>
      <c r="CC6" s="410"/>
      <c r="CD6" s="411" t="s">
        <v>
98</v>
      </c>
      <c r="CE6" s="412"/>
      <c r="CF6" s="412"/>
      <c r="CG6" s="412"/>
      <c r="CH6" s="412"/>
      <c r="CI6" s="412"/>
      <c r="CJ6" s="412"/>
      <c r="CK6" s="412"/>
      <c r="CL6" s="412"/>
      <c r="CM6" s="412"/>
      <c r="CN6" s="412"/>
      <c r="CO6" s="412"/>
      <c r="CP6" s="412"/>
      <c r="CQ6" s="412"/>
      <c r="CR6" s="412"/>
      <c r="CS6" s="413"/>
      <c r="CT6" s="445">
        <v>
67.5</v>
      </c>
      <c r="CU6" s="446"/>
      <c r="CV6" s="446"/>
      <c r="CW6" s="446"/>
      <c r="CX6" s="446"/>
      <c r="CY6" s="446"/>
      <c r="CZ6" s="446"/>
      <c r="DA6" s="447"/>
      <c r="DB6" s="445">
        <v>
68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
99</v>
      </c>
      <c r="AN7" s="438"/>
      <c r="AO7" s="438"/>
      <c r="AP7" s="438"/>
      <c r="AQ7" s="438"/>
      <c r="AR7" s="438"/>
      <c r="AS7" s="438"/>
      <c r="AT7" s="439"/>
      <c r="AU7" s="440" t="s">
        <v>
100</v>
      </c>
      <c r="AV7" s="441"/>
      <c r="AW7" s="441"/>
      <c r="AX7" s="441"/>
      <c r="AY7" s="442" t="s">
        <v>
101</v>
      </c>
      <c r="AZ7" s="443"/>
      <c r="BA7" s="443"/>
      <c r="BB7" s="443"/>
      <c r="BC7" s="443"/>
      <c r="BD7" s="443"/>
      <c r="BE7" s="443"/>
      <c r="BF7" s="443"/>
      <c r="BG7" s="443"/>
      <c r="BH7" s="443"/>
      <c r="BI7" s="443"/>
      <c r="BJ7" s="443"/>
      <c r="BK7" s="443"/>
      <c r="BL7" s="443"/>
      <c r="BM7" s="444"/>
      <c r="BN7" s="408">
        <v>
3968</v>
      </c>
      <c r="BO7" s="409"/>
      <c r="BP7" s="409"/>
      <c r="BQ7" s="409"/>
      <c r="BR7" s="409"/>
      <c r="BS7" s="409"/>
      <c r="BT7" s="409"/>
      <c r="BU7" s="410"/>
      <c r="BV7" s="408">
        <v>
7026</v>
      </c>
      <c r="BW7" s="409"/>
      <c r="BX7" s="409"/>
      <c r="BY7" s="409"/>
      <c r="BZ7" s="409"/>
      <c r="CA7" s="409"/>
      <c r="CB7" s="409"/>
      <c r="CC7" s="410"/>
      <c r="CD7" s="411" t="s">
        <v>
102</v>
      </c>
      <c r="CE7" s="412"/>
      <c r="CF7" s="412"/>
      <c r="CG7" s="412"/>
      <c r="CH7" s="412"/>
      <c r="CI7" s="412"/>
      <c r="CJ7" s="412"/>
      <c r="CK7" s="412"/>
      <c r="CL7" s="412"/>
      <c r="CM7" s="412"/>
      <c r="CN7" s="412"/>
      <c r="CO7" s="412"/>
      <c r="CP7" s="412"/>
      <c r="CQ7" s="412"/>
      <c r="CR7" s="412"/>
      <c r="CS7" s="413"/>
      <c r="CT7" s="408">
        <v>
91095841</v>
      </c>
      <c r="CU7" s="409"/>
      <c r="CV7" s="409"/>
      <c r="CW7" s="409"/>
      <c r="CX7" s="409"/>
      <c r="CY7" s="409"/>
      <c r="CZ7" s="409"/>
      <c r="DA7" s="410"/>
      <c r="DB7" s="408">
        <v>
89051367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
103</v>
      </c>
      <c r="AN8" s="438"/>
      <c r="AO8" s="438"/>
      <c r="AP8" s="438"/>
      <c r="AQ8" s="438"/>
      <c r="AR8" s="438"/>
      <c r="AS8" s="438"/>
      <c r="AT8" s="439"/>
      <c r="AU8" s="440" t="s">
        <v>
104</v>
      </c>
      <c r="AV8" s="441"/>
      <c r="AW8" s="441"/>
      <c r="AX8" s="441"/>
      <c r="AY8" s="442" t="s">
        <v>
105</v>
      </c>
      <c r="AZ8" s="443"/>
      <c r="BA8" s="443"/>
      <c r="BB8" s="443"/>
      <c r="BC8" s="443"/>
      <c r="BD8" s="443"/>
      <c r="BE8" s="443"/>
      <c r="BF8" s="443"/>
      <c r="BG8" s="443"/>
      <c r="BH8" s="443"/>
      <c r="BI8" s="443"/>
      <c r="BJ8" s="443"/>
      <c r="BK8" s="443"/>
      <c r="BL8" s="443"/>
      <c r="BM8" s="444"/>
      <c r="BN8" s="408">
        <v>
9939301</v>
      </c>
      <c r="BO8" s="409"/>
      <c r="BP8" s="409"/>
      <c r="BQ8" s="409"/>
      <c r="BR8" s="409"/>
      <c r="BS8" s="409"/>
      <c r="BT8" s="409"/>
      <c r="BU8" s="410"/>
      <c r="BV8" s="408">
        <v>
6921886</v>
      </c>
      <c r="BW8" s="409"/>
      <c r="BX8" s="409"/>
      <c r="BY8" s="409"/>
      <c r="BZ8" s="409"/>
      <c r="CA8" s="409"/>
      <c r="CB8" s="409"/>
      <c r="CC8" s="410"/>
      <c r="CD8" s="411" t="s">
        <v>
106</v>
      </c>
      <c r="CE8" s="412"/>
      <c r="CF8" s="412"/>
      <c r="CG8" s="412"/>
      <c r="CH8" s="412"/>
      <c r="CI8" s="412"/>
      <c r="CJ8" s="412"/>
      <c r="CK8" s="412"/>
      <c r="CL8" s="412"/>
      <c r="CM8" s="412"/>
      <c r="CN8" s="412"/>
      <c r="CO8" s="412"/>
      <c r="CP8" s="412"/>
      <c r="CQ8" s="412"/>
      <c r="CR8" s="412"/>
      <c r="CS8" s="413"/>
      <c r="CT8" s="448">
        <v>
1.25</v>
      </c>
      <c r="CU8" s="449"/>
      <c r="CV8" s="449"/>
      <c r="CW8" s="449"/>
      <c r="CX8" s="449"/>
      <c r="CY8" s="449"/>
      <c r="CZ8" s="449"/>
      <c r="DA8" s="450"/>
      <c r="DB8" s="448">
        <v>
1.19</v>
      </c>
      <c r="DC8" s="449"/>
      <c r="DD8" s="449"/>
      <c r="DE8" s="449"/>
      <c r="DF8" s="449"/>
      <c r="DG8" s="449"/>
      <c r="DH8" s="449"/>
      <c r="DI8" s="450"/>
      <c r="DJ8" s="165"/>
      <c r="DK8" s="165"/>
      <c r="DL8" s="165"/>
      <c r="DM8" s="165"/>
      <c r="DN8" s="165"/>
      <c r="DO8" s="165"/>
    </row>
    <row r="9" spans="1:119" ht="18.75" customHeight="1" thickBot="1">
      <c r="A9" s="166"/>
      <c r="B9" s="402" t="s">
        <v>
107</v>
      </c>
      <c r="C9" s="403"/>
      <c r="D9" s="403"/>
      <c r="E9" s="403"/>
      <c r="F9" s="403"/>
      <c r="G9" s="403"/>
      <c r="H9" s="403"/>
      <c r="I9" s="403"/>
      <c r="J9" s="403"/>
      <c r="K9" s="451"/>
      <c r="L9" s="452" t="s">
        <v>
108</v>
      </c>
      <c r="M9" s="453"/>
      <c r="N9" s="453"/>
      <c r="O9" s="453"/>
      <c r="P9" s="453"/>
      <c r="Q9" s="454"/>
      <c r="R9" s="455">
        <v>
243283</v>
      </c>
      <c r="S9" s="456"/>
      <c r="T9" s="456"/>
      <c r="U9" s="456"/>
      <c r="V9" s="457"/>
      <c r="W9" s="365" t="s">
        <v>
109</v>
      </c>
      <c r="X9" s="366"/>
      <c r="Y9" s="366"/>
      <c r="Z9" s="366"/>
      <c r="AA9" s="366"/>
      <c r="AB9" s="366"/>
      <c r="AC9" s="366"/>
      <c r="AD9" s="366"/>
      <c r="AE9" s="366"/>
      <c r="AF9" s="366"/>
      <c r="AG9" s="366"/>
      <c r="AH9" s="366"/>
      <c r="AI9" s="366"/>
      <c r="AJ9" s="366"/>
      <c r="AK9" s="366"/>
      <c r="AL9" s="367"/>
      <c r="AM9" s="437" t="s">
        <v>
110</v>
      </c>
      <c r="AN9" s="438"/>
      <c r="AO9" s="438"/>
      <c r="AP9" s="438"/>
      <c r="AQ9" s="438"/>
      <c r="AR9" s="438"/>
      <c r="AS9" s="438"/>
      <c r="AT9" s="439"/>
      <c r="AU9" s="440" t="s">
        <v>
111</v>
      </c>
      <c r="AV9" s="441"/>
      <c r="AW9" s="441"/>
      <c r="AX9" s="441"/>
      <c r="AY9" s="442" t="s">
        <v>
112</v>
      </c>
      <c r="AZ9" s="443"/>
      <c r="BA9" s="443"/>
      <c r="BB9" s="443"/>
      <c r="BC9" s="443"/>
      <c r="BD9" s="443"/>
      <c r="BE9" s="443"/>
      <c r="BF9" s="443"/>
      <c r="BG9" s="443"/>
      <c r="BH9" s="443"/>
      <c r="BI9" s="443"/>
      <c r="BJ9" s="443"/>
      <c r="BK9" s="443"/>
      <c r="BL9" s="443"/>
      <c r="BM9" s="444"/>
      <c r="BN9" s="408">
        <v>
3017415</v>
      </c>
      <c r="BO9" s="409"/>
      <c r="BP9" s="409"/>
      <c r="BQ9" s="409"/>
      <c r="BR9" s="409"/>
      <c r="BS9" s="409"/>
      <c r="BT9" s="409"/>
      <c r="BU9" s="410"/>
      <c r="BV9" s="408">
        <v>
-2300859</v>
      </c>
      <c r="BW9" s="409"/>
      <c r="BX9" s="409"/>
      <c r="BY9" s="409"/>
      <c r="BZ9" s="409"/>
      <c r="CA9" s="409"/>
      <c r="CB9" s="409"/>
      <c r="CC9" s="410"/>
      <c r="CD9" s="411" t="s">
        <v>
113</v>
      </c>
      <c r="CE9" s="412"/>
      <c r="CF9" s="412"/>
      <c r="CG9" s="412"/>
      <c r="CH9" s="412"/>
      <c r="CI9" s="412"/>
      <c r="CJ9" s="412"/>
      <c r="CK9" s="412"/>
      <c r="CL9" s="412"/>
      <c r="CM9" s="412"/>
      <c r="CN9" s="412"/>
      <c r="CO9" s="412"/>
      <c r="CP9" s="412"/>
      <c r="CQ9" s="412"/>
      <c r="CR9" s="412"/>
      <c r="CS9" s="413"/>
      <c r="CT9" s="405">
        <v>
0.5</v>
      </c>
      <c r="CU9" s="406"/>
      <c r="CV9" s="406"/>
      <c r="CW9" s="406"/>
      <c r="CX9" s="406"/>
      <c r="CY9" s="406"/>
      <c r="CZ9" s="406"/>
      <c r="DA9" s="407"/>
      <c r="DB9" s="405">
        <v>
0.9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
114</v>
      </c>
      <c r="M10" s="438"/>
      <c r="N10" s="438"/>
      <c r="O10" s="438"/>
      <c r="P10" s="438"/>
      <c r="Q10" s="439"/>
      <c r="R10" s="459">
        <v>
205131</v>
      </c>
      <c r="S10" s="460"/>
      <c r="T10" s="460"/>
      <c r="U10" s="460"/>
      <c r="V10" s="461"/>
      <c r="W10" s="396"/>
      <c r="X10" s="397"/>
      <c r="Y10" s="397"/>
      <c r="Z10" s="397"/>
      <c r="AA10" s="397"/>
      <c r="AB10" s="397"/>
      <c r="AC10" s="397"/>
      <c r="AD10" s="397"/>
      <c r="AE10" s="397"/>
      <c r="AF10" s="397"/>
      <c r="AG10" s="397"/>
      <c r="AH10" s="397"/>
      <c r="AI10" s="397"/>
      <c r="AJ10" s="397"/>
      <c r="AK10" s="397"/>
      <c r="AL10" s="400"/>
      <c r="AM10" s="437" t="s">
        <v>
115</v>
      </c>
      <c r="AN10" s="438"/>
      <c r="AO10" s="438"/>
      <c r="AP10" s="438"/>
      <c r="AQ10" s="438"/>
      <c r="AR10" s="438"/>
      <c r="AS10" s="438"/>
      <c r="AT10" s="439"/>
      <c r="AU10" s="440" t="s">
        <v>
104</v>
      </c>
      <c r="AV10" s="441"/>
      <c r="AW10" s="441"/>
      <c r="AX10" s="441"/>
      <c r="AY10" s="442" t="s">
        <v>
116</v>
      </c>
      <c r="AZ10" s="443"/>
      <c r="BA10" s="443"/>
      <c r="BB10" s="443"/>
      <c r="BC10" s="443"/>
      <c r="BD10" s="443"/>
      <c r="BE10" s="443"/>
      <c r="BF10" s="443"/>
      <c r="BG10" s="443"/>
      <c r="BH10" s="443"/>
      <c r="BI10" s="443"/>
      <c r="BJ10" s="443"/>
      <c r="BK10" s="443"/>
      <c r="BL10" s="443"/>
      <c r="BM10" s="444"/>
      <c r="BN10" s="408">
        <v>
41953</v>
      </c>
      <c r="BO10" s="409"/>
      <c r="BP10" s="409"/>
      <c r="BQ10" s="409"/>
      <c r="BR10" s="409"/>
      <c r="BS10" s="409"/>
      <c r="BT10" s="409"/>
      <c r="BU10" s="410"/>
      <c r="BV10" s="408">
        <v>
54525</v>
      </c>
      <c r="BW10" s="409"/>
      <c r="BX10" s="409"/>
      <c r="BY10" s="409"/>
      <c r="BZ10" s="409"/>
      <c r="CA10" s="409"/>
      <c r="CB10" s="409"/>
      <c r="CC10" s="410"/>
      <c r="CD10" s="170" t="s">
        <v>
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
118</v>
      </c>
      <c r="M11" s="463"/>
      <c r="N11" s="463"/>
      <c r="O11" s="463"/>
      <c r="P11" s="463"/>
      <c r="Q11" s="464"/>
      <c r="R11" s="465" t="s">
        <v>
119</v>
      </c>
      <c r="S11" s="466"/>
      <c r="T11" s="466"/>
      <c r="U11" s="466"/>
      <c r="V11" s="467"/>
      <c r="W11" s="396"/>
      <c r="X11" s="397"/>
      <c r="Y11" s="397"/>
      <c r="Z11" s="397"/>
      <c r="AA11" s="397"/>
      <c r="AB11" s="397"/>
      <c r="AC11" s="397"/>
      <c r="AD11" s="397"/>
      <c r="AE11" s="397"/>
      <c r="AF11" s="397"/>
      <c r="AG11" s="397"/>
      <c r="AH11" s="397"/>
      <c r="AI11" s="397"/>
      <c r="AJ11" s="397"/>
      <c r="AK11" s="397"/>
      <c r="AL11" s="400"/>
      <c r="AM11" s="437" t="s">
        <v>
120</v>
      </c>
      <c r="AN11" s="438"/>
      <c r="AO11" s="438"/>
      <c r="AP11" s="438"/>
      <c r="AQ11" s="438"/>
      <c r="AR11" s="438"/>
      <c r="AS11" s="438"/>
      <c r="AT11" s="439"/>
      <c r="AU11" s="440" t="s">
        <v>
121</v>
      </c>
      <c r="AV11" s="441"/>
      <c r="AW11" s="441"/>
      <c r="AX11" s="441"/>
      <c r="AY11" s="442" t="s">
        <v>
122</v>
      </c>
      <c r="AZ11" s="443"/>
      <c r="BA11" s="443"/>
      <c r="BB11" s="443"/>
      <c r="BC11" s="443"/>
      <c r="BD11" s="443"/>
      <c r="BE11" s="443"/>
      <c r="BF11" s="443"/>
      <c r="BG11" s="443"/>
      <c r="BH11" s="443"/>
      <c r="BI11" s="443"/>
      <c r="BJ11" s="443"/>
      <c r="BK11" s="443"/>
      <c r="BL11" s="443"/>
      <c r="BM11" s="444"/>
      <c r="BN11" s="408">
        <v>
0</v>
      </c>
      <c r="BO11" s="409"/>
      <c r="BP11" s="409"/>
      <c r="BQ11" s="409"/>
      <c r="BR11" s="409"/>
      <c r="BS11" s="409"/>
      <c r="BT11" s="409"/>
      <c r="BU11" s="410"/>
      <c r="BV11" s="408">
        <v>
0</v>
      </c>
      <c r="BW11" s="409"/>
      <c r="BX11" s="409"/>
      <c r="BY11" s="409"/>
      <c r="BZ11" s="409"/>
      <c r="CA11" s="409"/>
      <c r="CB11" s="409"/>
      <c r="CC11" s="410"/>
      <c r="CD11" s="411" t="s">
        <v>
123</v>
      </c>
      <c r="CE11" s="412"/>
      <c r="CF11" s="412"/>
      <c r="CG11" s="412"/>
      <c r="CH11" s="412"/>
      <c r="CI11" s="412"/>
      <c r="CJ11" s="412"/>
      <c r="CK11" s="412"/>
      <c r="CL11" s="412"/>
      <c r="CM11" s="412"/>
      <c r="CN11" s="412"/>
      <c r="CO11" s="412"/>
      <c r="CP11" s="412"/>
      <c r="CQ11" s="412"/>
      <c r="CR11" s="412"/>
      <c r="CS11" s="413"/>
      <c r="CT11" s="448" t="s">
        <v>
124</v>
      </c>
      <c r="CU11" s="449"/>
      <c r="CV11" s="449"/>
      <c r="CW11" s="449"/>
      <c r="CX11" s="449"/>
      <c r="CY11" s="449"/>
      <c r="CZ11" s="449"/>
      <c r="DA11" s="450"/>
      <c r="DB11" s="448" t="s">
        <v>
124</v>
      </c>
      <c r="DC11" s="449"/>
      <c r="DD11" s="449"/>
      <c r="DE11" s="449"/>
      <c r="DF11" s="449"/>
      <c r="DG11" s="449"/>
      <c r="DH11" s="449"/>
      <c r="DI11" s="450"/>
      <c r="DJ11" s="165"/>
      <c r="DK11" s="165"/>
      <c r="DL11" s="165"/>
      <c r="DM11" s="165"/>
      <c r="DN11" s="165"/>
      <c r="DO11" s="165"/>
    </row>
    <row r="12" spans="1:119" ht="18.75" customHeight="1">
      <c r="A12" s="166"/>
      <c r="B12" s="468" t="s">
        <v>
125</v>
      </c>
      <c r="C12" s="469"/>
      <c r="D12" s="469"/>
      <c r="E12" s="469"/>
      <c r="F12" s="469"/>
      <c r="G12" s="469"/>
      <c r="H12" s="469"/>
      <c r="I12" s="469"/>
      <c r="J12" s="469"/>
      <c r="K12" s="470"/>
      <c r="L12" s="477" t="s">
        <v>
126</v>
      </c>
      <c r="M12" s="478"/>
      <c r="N12" s="478"/>
      <c r="O12" s="478"/>
      <c r="P12" s="478"/>
      <c r="Q12" s="479"/>
      <c r="R12" s="480">
        <v>
253639</v>
      </c>
      <c r="S12" s="481"/>
      <c r="T12" s="481"/>
      <c r="U12" s="481"/>
      <c r="V12" s="482"/>
      <c r="W12" s="483" t="s">
        <v>
1</v>
      </c>
      <c r="X12" s="441"/>
      <c r="Y12" s="441"/>
      <c r="Z12" s="441"/>
      <c r="AA12" s="441"/>
      <c r="AB12" s="484"/>
      <c r="AC12" s="440" t="s">
        <v>
127</v>
      </c>
      <c r="AD12" s="441"/>
      <c r="AE12" s="441"/>
      <c r="AF12" s="441"/>
      <c r="AG12" s="484"/>
      <c r="AH12" s="440" t="s">
        <v>
128</v>
      </c>
      <c r="AI12" s="441"/>
      <c r="AJ12" s="441"/>
      <c r="AK12" s="441"/>
      <c r="AL12" s="485"/>
      <c r="AM12" s="437" t="s">
        <v>
129</v>
      </c>
      <c r="AN12" s="438"/>
      <c r="AO12" s="438"/>
      <c r="AP12" s="438"/>
      <c r="AQ12" s="438"/>
      <c r="AR12" s="438"/>
      <c r="AS12" s="438"/>
      <c r="AT12" s="439"/>
      <c r="AU12" s="440" t="s">
        <v>
130</v>
      </c>
      <c r="AV12" s="441"/>
      <c r="AW12" s="441"/>
      <c r="AX12" s="441"/>
      <c r="AY12" s="442" t="s">
        <v>
131</v>
      </c>
      <c r="AZ12" s="443"/>
      <c r="BA12" s="443"/>
      <c r="BB12" s="443"/>
      <c r="BC12" s="443"/>
      <c r="BD12" s="443"/>
      <c r="BE12" s="443"/>
      <c r="BF12" s="443"/>
      <c r="BG12" s="443"/>
      <c r="BH12" s="443"/>
      <c r="BI12" s="443"/>
      <c r="BJ12" s="443"/>
      <c r="BK12" s="443"/>
      <c r="BL12" s="443"/>
      <c r="BM12" s="444"/>
      <c r="BN12" s="408">
        <v>
31230955</v>
      </c>
      <c r="BO12" s="409"/>
      <c r="BP12" s="409"/>
      <c r="BQ12" s="409"/>
      <c r="BR12" s="409"/>
      <c r="BS12" s="409"/>
      <c r="BT12" s="409"/>
      <c r="BU12" s="410"/>
      <c r="BV12" s="408">
        <v>
0</v>
      </c>
      <c r="BW12" s="409"/>
      <c r="BX12" s="409"/>
      <c r="BY12" s="409"/>
      <c r="BZ12" s="409"/>
      <c r="CA12" s="409"/>
      <c r="CB12" s="409"/>
      <c r="CC12" s="410"/>
      <c r="CD12" s="411" t="s">
        <v>
132</v>
      </c>
      <c r="CE12" s="412"/>
      <c r="CF12" s="412"/>
      <c r="CG12" s="412"/>
      <c r="CH12" s="412"/>
      <c r="CI12" s="412"/>
      <c r="CJ12" s="412"/>
      <c r="CK12" s="412"/>
      <c r="CL12" s="412"/>
      <c r="CM12" s="412"/>
      <c r="CN12" s="412"/>
      <c r="CO12" s="412"/>
      <c r="CP12" s="412"/>
      <c r="CQ12" s="412"/>
      <c r="CR12" s="412"/>
      <c r="CS12" s="413"/>
      <c r="CT12" s="448" t="s">
        <v>
133</v>
      </c>
      <c r="CU12" s="449"/>
      <c r="CV12" s="449"/>
      <c r="CW12" s="449"/>
      <c r="CX12" s="449"/>
      <c r="CY12" s="449"/>
      <c r="CZ12" s="449"/>
      <c r="DA12" s="450"/>
      <c r="DB12" s="448" t="s">
        <v>
133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
134</v>
      </c>
      <c r="N13" s="497"/>
      <c r="O13" s="497"/>
      <c r="P13" s="497"/>
      <c r="Q13" s="498"/>
      <c r="R13" s="489">
        <v>
234117</v>
      </c>
      <c r="S13" s="490"/>
      <c r="T13" s="490"/>
      <c r="U13" s="490"/>
      <c r="V13" s="491"/>
      <c r="W13" s="424" t="s">
        <v>
135</v>
      </c>
      <c r="X13" s="425"/>
      <c r="Y13" s="425"/>
      <c r="Z13" s="425"/>
      <c r="AA13" s="425"/>
      <c r="AB13" s="415"/>
      <c r="AC13" s="459">
        <v>
62</v>
      </c>
      <c r="AD13" s="460"/>
      <c r="AE13" s="460"/>
      <c r="AF13" s="460"/>
      <c r="AG13" s="499"/>
      <c r="AH13" s="459">
        <v>
41</v>
      </c>
      <c r="AI13" s="460"/>
      <c r="AJ13" s="460"/>
      <c r="AK13" s="460"/>
      <c r="AL13" s="461"/>
      <c r="AM13" s="437" t="s">
        <v>
136</v>
      </c>
      <c r="AN13" s="438"/>
      <c r="AO13" s="438"/>
      <c r="AP13" s="438"/>
      <c r="AQ13" s="438"/>
      <c r="AR13" s="438"/>
      <c r="AS13" s="438"/>
      <c r="AT13" s="439"/>
      <c r="AU13" s="440" t="s">
        <v>
130</v>
      </c>
      <c r="AV13" s="441"/>
      <c r="AW13" s="441"/>
      <c r="AX13" s="441"/>
      <c r="AY13" s="442" t="s">
        <v>
137</v>
      </c>
      <c r="AZ13" s="443"/>
      <c r="BA13" s="443"/>
      <c r="BB13" s="443"/>
      <c r="BC13" s="443"/>
      <c r="BD13" s="443"/>
      <c r="BE13" s="443"/>
      <c r="BF13" s="443"/>
      <c r="BG13" s="443"/>
      <c r="BH13" s="443"/>
      <c r="BI13" s="443"/>
      <c r="BJ13" s="443"/>
      <c r="BK13" s="443"/>
      <c r="BL13" s="443"/>
      <c r="BM13" s="444"/>
      <c r="BN13" s="408">
        <v>
-28171587</v>
      </c>
      <c r="BO13" s="409"/>
      <c r="BP13" s="409"/>
      <c r="BQ13" s="409"/>
      <c r="BR13" s="409"/>
      <c r="BS13" s="409"/>
      <c r="BT13" s="409"/>
      <c r="BU13" s="410"/>
      <c r="BV13" s="408">
        <v>
-2246334</v>
      </c>
      <c r="BW13" s="409"/>
      <c r="BX13" s="409"/>
      <c r="BY13" s="409"/>
      <c r="BZ13" s="409"/>
      <c r="CA13" s="409"/>
      <c r="CB13" s="409"/>
      <c r="CC13" s="410"/>
      <c r="CD13" s="411" t="s">
        <v>
138</v>
      </c>
      <c r="CE13" s="412"/>
      <c r="CF13" s="412"/>
      <c r="CG13" s="412"/>
      <c r="CH13" s="412"/>
      <c r="CI13" s="412"/>
      <c r="CJ13" s="412"/>
      <c r="CK13" s="412"/>
      <c r="CL13" s="412"/>
      <c r="CM13" s="412"/>
      <c r="CN13" s="412"/>
      <c r="CO13" s="412"/>
      <c r="CP13" s="412"/>
      <c r="CQ13" s="412"/>
      <c r="CR13" s="412"/>
      <c r="CS13" s="413"/>
      <c r="CT13" s="405">
        <v>
-2.5</v>
      </c>
      <c r="CU13" s="406"/>
      <c r="CV13" s="406"/>
      <c r="CW13" s="406"/>
      <c r="CX13" s="406"/>
      <c r="CY13" s="406"/>
      <c r="CZ13" s="406"/>
      <c r="DA13" s="407"/>
      <c r="DB13" s="405">
        <v>
-2.2000000000000002</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
139</v>
      </c>
      <c r="M14" s="487"/>
      <c r="N14" s="487"/>
      <c r="O14" s="487"/>
      <c r="P14" s="487"/>
      <c r="Q14" s="488"/>
      <c r="R14" s="489">
        <v>
249242</v>
      </c>
      <c r="S14" s="490"/>
      <c r="T14" s="490"/>
      <c r="U14" s="490"/>
      <c r="V14" s="491"/>
      <c r="W14" s="398"/>
      <c r="X14" s="399"/>
      <c r="Y14" s="399"/>
      <c r="Z14" s="399"/>
      <c r="AA14" s="399"/>
      <c r="AB14" s="388"/>
      <c r="AC14" s="492">
        <v>
0.1</v>
      </c>
      <c r="AD14" s="493"/>
      <c r="AE14" s="493"/>
      <c r="AF14" s="493"/>
      <c r="AG14" s="494"/>
      <c r="AH14" s="492">
        <v>
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
140</v>
      </c>
      <c r="CE14" s="501"/>
      <c r="CF14" s="501"/>
      <c r="CG14" s="501"/>
      <c r="CH14" s="501"/>
      <c r="CI14" s="501"/>
      <c r="CJ14" s="501"/>
      <c r="CK14" s="501"/>
      <c r="CL14" s="501"/>
      <c r="CM14" s="501"/>
      <c r="CN14" s="501"/>
      <c r="CO14" s="501"/>
      <c r="CP14" s="501"/>
      <c r="CQ14" s="501"/>
      <c r="CR14" s="501"/>
      <c r="CS14" s="502"/>
      <c r="CT14" s="503" t="s">
        <v>
133</v>
      </c>
      <c r="CU14" s="504"/>
      <c r="CV14" s="504"/>
      <c r="CW14" s="504"/>
      <c r="CX14" s="504"/>
      <c r="CY14" s="504"/>
      <c r="CZ14" s="504"/>
      <c r="DA14" s="505"/>
      <c r="DB14" s="503" t="s">
        <v>
133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
134</v>
      </c>
      <c r="N15" s="497"/>
      <c r="O15" s="497"/>
      <c r="P15" s="497"/>
      <c r="Q15" s="498"/>
      <c r="R15" s="489">
        <v>
230250</v>
      </c>
      <c r="S15" s="490"/>
      <c r="T15" s="490"/>
      <c r="U15" s="490"/>
      <c r="V15" s="491"/>
      <c r="W15" s="424" t="s">
        <v>
141</v>
      </c>
      <c r="X15" s="425"/>
      <c r="Y15" s="425"/>
      <c r="Z15" s="425"/>
      <c r="AA15" s="425"/>
      <c r="AB15" s="415"/>
      <c r="AC15" s="459">
        <v>
7768</v>
      </c>
      <c r="AD15" s="460"/>
      <c r="AE15" s="460"/>
      <c r="AF15" s="460"/>
      <c r="AG15" s="499"/>
      <c r="AH15" s="459">
        <v>
7364</v>
      </c>
      <c r="AI15" s="460"/>
      <c r="AJ15" s="460"/>
      <c r="AK15" s="460"/>
      <c r="AL15" s="461"/>
      <c r="AM15" s="437"/>
      <c r="AN15" s="438"/>
      <c r="AO15" s="438"/>
      <c r="AP15" s="438"/>
      <c r="AQ15" s="438"/>
      <c r="AR15" s="438"/>
      <c r="AS15" s="438"/>
      <c r="AT15" s="439"/>
      <c r="AU15" s="440"/>
      <c r="AV15" s="441"/>
      <c r="AW15" s="441"/>
      <c r="AX15" s="441"/>
      <c r="AY15" s="368" t="s">
        <v>
142</v>
      </c>
      <c r="AZ15" s="369"/>
      <c r="BA15" s="369"/>
      <c r="BB15" s="369"/>
      <c r="BC15" s="369"/>
      <c r="BD15" s="369"/>
      <c r="BE15" s="369"/>
      <c r="BF15" s="369"/>
      <c r="BG15" s="369"/>
      <c r="BH15" s="369"/>
      <c r="BI15" s="369"/>
      <c r="BJ15" s="369"/>
      <c r="BK15" s="369"/>
      <c r="BL15" s="369"/>
      <c r="BM15" s="370"/>
      <c r="BN15" s="371">
        <v>
74254052</v>
      </c>
      <c r="BO15" s="372"/>
      <c r="BP15" s="372"/>
      <c r="BQ15" s="372"/>
      <c r="BR15" s="372"/>
      <c r="BS15" s="372"/>
      <c r="BT15" s="372"/>
      <c r="BU15" s="373"/>
      <c r="BV15" s="371">
        <v>
72265796</v>
      </c>
      <c r="BW15" s="372"/>
      <c r="BX15" s="372"/>
      <c r="BY15" s="372"/>
      <c r="BZ15" s="372"/>
      <c r="CA15" s="372"/>
      <c r="CB15" s="372"/>
      <c r="CC15" s="373"/>
      <c r="CD15" s="506" t="s">
        <v>
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
144</v>
      </c>
      <c r="M16" s="517"/>
      <c r="N16" s="517"/>
      <c r="O16" s="517"/>
      <c r="P16" s="517"/>
      <c r="Q16" s="518"/>
      <c r="R16" s="509" t="s">
        <v>
145</v>
      </c>
      <c r="S16" s="510"/>
      <c r="T16" s="510"/>
      <c r="U16" s="510"/>
      <c r="V16" s="511"/>
      <c r="W16" s="398"/>
      <c r="X16" s="399"/>
      <c r="Y16" s="399"/>
      <c r="Z16" s="399"/>
      <c r="AA16" s="399"/>
      <c r="AB16" s="388"/>
      <c r="AC16" s="492">
        <v>
11.3</v>
      </c>
      <c r="AD16" s="493"/>
      <c r="AE16" s="493"/>
      <c r="AF16" s="493"/>
      <c r="AG16" s="494"/>
      <c r="AH16" s="492">
        <v>
9.9</v>
      </c>
      <c r="AI16" s="493"/>
      <c r="AJ16" s="493"/>
      <c r="AK16" s="493"/>
      <c r="AL16" s="495"/>
      <c r="AM16" s="437"/>
      <c r="AN16" s="438"/>
      <c r="AO16" s="438"/>
      <c r="AP16" s="438"/>
      <c r="AQ16" s="438"/>
      <c r="AR16" s="438"/>
      <c r="AS16" s="438"/>
      <c r="AT16" s="439"/>
      <c r="AU16" s="440"/>
      <c r="AV16" s="441"/>
      <c r="AW16" s="441"/>
      <c r="AX16" s="441"/>
      <c r="AY16" s="442" t="s">
        <v>
146</v>
      </c>
      <c r="AZ16" s="443"/>
      <c r="BA16" s="443"/>
      <c r="BB16" s="443"/>
      <c r="BC16" s="443"/>
      <c r="BD16" s="443"/>
      <c r="BE16" s="443"/>
      <c r="BF16" s="443"/>
      <c r="BG16" s="443"/>
      <c r="BH16" s="443"/>
      <c r="BI16" s="443"/>
      <c r="BJ16" s="443"/>
      <c r="BK16" s="443"/>
      <c r="BL16" s="443"/>
      <c r="BM16" s="444"/>
      <c r="BN16" s="408">
        <v>
55649457</v>
      </c>
      <c r="BO16" s="409"/>
      <c r="BP16" s="409"/>
      <c r="BQ16" s="409"/>
      <c r="BR16" s="409"/>
      <c r="BS16" s="409"/>
      <c r="BT16" s="409"/>
      <c r="BU16" s="410"/>
      <c r="BV16" s="408">
        <v>
57759689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
147</v>
      </c>
      <c r="N17" s="513"/>
      <c r="O17" s="513"/>
      <c r="P17" s="513"/>
      <c r="Q17" s="514"/>
      <c r="R17" s="509" t="s">
        <v>
148</v>
      </c>
      <c r="S17" s="510"/>
      <c r="T17" s="510"/>
      <c r="U17" s="510"/>
      <c r="V17" s="511"/>
      <c r="W17" s="424" t="s">
        <v>
149</v>
      </c>
      <c r="X17" s="425"/>
      <c r="Y17" s="425"/>
      <c r="Z17" s="425"/>
      <c r="AA17" s="425"/>
      <c r="AB17" s="415"/>
      <c r="AC17" s="459">
        <v>
61152</v>
      </c>
      <c r="AD17" s="460"/>
      <c r="AE17" s="460"/>
      <c r="AF17" s="460"/>
      <c r="AG17" s="499"/>
      <c r="AH17" s="459">
        <v>
66672</v>
      </c>
      <c r="AI17" s="460"/>
      <c r="AJ17" s="460"/>
      <c r="AK17" s="460"/>
      <c r="AL17" s="461"/>
      <c r="AM17" s="437"/>
      <c r="AN17" s="438"/>
      <c r="AO17" s="438"/>
      <c r="AP17" s="438"/>
      <c r="AQ17" s="438"/>
      <c r="AR17" s="438"/>
      <c r="AS17" s="438"/>
      <c r="AT17" s="439"/>
      <c r="AU17" s="440"/>
      <c r="AV17" s="441"/>
      <c r="AW17" s="441"/>
      <c r="AX17" s="441"/>
      <c r="AY17" s="442" t="s">
        <v>
150</v>
      </c>
      <c r="AZ17" s="443"/>
      <c r="BA17" s="443"/>
      <c r="BB17" s="443"/>
      <c r="BC17" s="443"/>
      <c r="BD17" s="443"/>
      <c r="BE17" s="443"/>
      <c r="BF17" s="443"/>
      <c r="BG17" s="443"/>
      <c r="BH17" s="443"/>
      <c r="BI17" s="443"/>
      <c r="BJ17" s="443"/>
      <c r="BK17" s="443"/>
      <c r="BL17" s="443"/>
      <c r="BM17" s="444"/>
      <c r="BN17" s="408">
        <v>
91095841</v>
      </c>
      <c r="BO17" s="409"/>
      <c r="BP17" s="409"/>
      <c r="BQ17" s="409"/>
      <c r="BR17" s="409"/>
      <c r="BS17" s="409"/>
      <c r="BT17" s="409"/>
      <c r="BU17" s="410"/>
      <c r="BV17" s="408">
        <v>
89051367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
151</v>
      </c>
      <c r="C18" s="451"/>
      <c r="D18" s="451"/>
      <c r="E18" s="520"/>
      <c r="F18" s="520"/>
      <c r="G18" s="520"/>
      <c r="H18" s="520"/>
      <c r="I18" s="520"/>
      <c r="J18" s="520"/>
      <c r="K18" s="520"/>
      <c r="L18" s="521">
        <v>
20.37</v>
      </c>
      <c r="M18" s="521"/>
      <c r="N18" s="521"/>
      <c r="O18" s="521"/>
      <c r="P18" s="521"/>
      <c r="Q18" s="521"/>
      <c r="R18" s="522"/>
      <c r="S18" s="522"/>
      <c r="T18" s="522"/>
      <c r="U18" s="522"/>
      <c r="V18" s="523"/>
      <c r="W18" s="426"/>
      <c r="X18" s="427"/>
      <c r="Y18" s="427"/>
      <c r="Z18" s="427"/>
      <c r="AA18" s="427"/>
      <c r="AB18" s="418"/>
      <c r="AC18" s="524">
        <v>
88.6</v>
      </c>
      <c r="AD18" s="525"/>
      <c r="AE18" s="525"/>
      <c r="AF18" s="525"/>
      <c r="AG18" s="526"/>
      <c r="AH18" s="524">
        <v>
90</v>
      </c>
      <c r="AI18" s="525"/>
      <c r="AJ18" s="525"/>
      <c r="AK18" s="525"/>
      <c r="AL18" s="527"/>
      <c r="AM18" s="437"/>
      <c r="AN18" s="438"/>
      <c r="AO18" s="438"/>
      <c r="AP18" s="438"/>
      <c r="AQ18" s="438"/>
      <c r="AR18" s="438"/>
      <c r="AS18" s="438"/>
      <c r="AT18" s="439"/>
      <c r="AU18" s="440"/>
      <c r="AV18" s="441"/>
      <c r="AW18" s="441"/>
      <c r="AX18" s="441"/>
      <c r="AY18" s="442" t="s">
        <v>
152</v>
      </c>
      <c r="AZ18" s="443"/>
      <c r="BA18" s="443"/>
      <c r="BB18" s="443"/>
      <c r="BC18" s="443"/>
      <c r="BD18" s="443"/>
      <c r="BE18" s="443"/>
      <c r="BF18" s="443"/>
      <c r="BG18" s="443"/>
      <c r="BH18" s="443"/>
      <c r="BI18" s="443"/>
      <c r="BJ18" s="443"/>
      <c r="BK18" s="443"/>
      <c r="BL18" s="443"/>
      <c r="BM18" s="444"/>
      <c r="BN18" s="408">
        <v>
68721333</v>
      </c>
      <c r="BO18" s="409"/>
      <c r="BP18" s="409"/>
      <c r="BQ18" s="409"/>
      <c r="BR18" s="409"/>
      <c r="BS18" s="409"/>
      <c r="BT18" s="409"/>
      <c r="BU18" s="410"/>
      <c r="BV18" s="408">
        <v>
67231825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
153</v>
      </c>
      <c r="C19" s="451"/>
      <c r="D19" s="451"/>
      <c r="E19" s="520"/>
      <c r="F19" s="520"/>
      <c r="G19" s="520"/>
      <c r="H19" s="520"/>
      <c r="I19" s="520"/>
      <c r="J19" s="520"/>
      <c r="K19" s="520"/>
      <c r="L19" s="528">
        <v>
11943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
154</v>
      </c>
      <c r="AZ19" s="443"/>
      <c r="BA19" s="443"/>
      <c r="BB19" s="443"/>
      <c r="BC19" s="443"/>
      <c r="BD19" s="443"/>
      <c r="BE19" s="443"/>
      <c r="BF19" s="443"/>
      <c r="BG19" s="443"/>
      <c r="BH19" s="443"/>
      <c r="BI19" s="443"/>
      <c r="BJ19" s="443"/>
      <c r="BK19" s="443"/>
      <c r="BL19" s="443"/>
      <c r="BM19" s="444"/>
      <c r="BN19" s="408">
        <v>
141043708</v>
      </c>
      <c r="BO19" s="409"/>
      <c r="BP19" s="409"/>
      <c r="BQ19" s="409"/>
      <c r="BR19" s="409"/>
      <c r="BS19" s="409"/>
      <c r="BT19" s="409"/>
      <c r="BU19" s="410"/>
      <c r="BV19" s="408">
        <v>
107008947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
155</v>
      </c>
      <c r="C20" s="451"/>
      <c r="D20" s="451"/>
      <c r="E20" s="520"/>
      <c r="F20" s="520"/>
      <c r="G20" s="520"/>
      <c r="H20" s="520"/>
      <c r="I20" s="520"/>
      <c r="J20" s="520"/>
      <c r="K20" s="520"/>
      <c r="L20" s="528">
        <v>
130562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
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
157</v>
      </c>
      <c r="C22" s="543"/>
      <c r="D22" s="544"/>
      <c r="E22" s="420" t="s">
        <v>
1</v>
      </c>
      <c r="F22" s="425"/>
      <c r="G22" s="425"/>
      <c r="H22" s="425"/>
      <c r="I22" s="425"/>
      <c r="J22" s="425"/>
      <c r="K22" s="415"/>
      <c r="L22" s="420" t="s">
        <v>
158</v>
      </c>
      <c r="M22" s="425"/>
      <c r="N22" s="425"/>
      <c r="O22" s="425"/>
      <c r="P22" s="415"/>
      <c r="Q22" s="551" t="s">
        <v>
159</v>
      </c>
      <c r="R22" s="552"/>
      <c r="S22" s="552"/>
      <c r="T22" s="552"/>
      <c r="U22" s="552"/>
      <c r="V22" s="553"/>
      <c r="W22" s="557" t="s">
        <v>
160</v>
      </c>
      <c r="X22" s="543"/>
      <c r="Y22" s="544"/>
      <c r="Z22" s="420" t="s">
        <v>
1</v>
      </c>
      <c r="AA22" s="425"/>
      <c r="AB22" s="425"/>
      <c r="AC22" s="425"/>
      <c r="AD22" s="425"/>
      <c r="AE22" s="425"/>
      <c r="AF22" s="425"/>
      <c r="AG22" s="415"/>
      <c r="AH22" s="570" t="s">
        <v>
161</v>
      </c>
      <c r="AI22" s="425"/>
      <c r="AJ22" s="425"/>
      <c r="AK22" s="425"/>
      <c r="AL22" s="415"/>
      <c r="AM22" s="570" t="s">
        <v>
162</v>
      </c>
      <c r="AN22" s="571"/>
      <c r="AO22" s="571"/>
      <c r="AP22" s="571"/>
      <c r="AQ22" s="571"/>
      <c r="AR22" s="572"/>
      <c r="AS22" s="551" t="s">
        <v>
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
163</v>
      </c>
      <c r="AZ23" s="369"/>
      <c r="BA23" s="369"/>
      <c r="BB23" s="369"/>
      <c r="BC23" s="369"/>
      <c r="BD23" s="369"/>
      <c r="BE23" s="369"/>
      <c r="BF23" s="369"/>
      <c r="BG23" s="369"/>
      <c r="BH23" s="369"/>
      <c r="BI23" s="369"/>
      <c r="BJ23" s="369"/>
      <c r="BK23" s="369"/>
      <c r="BL23" s="369"/>
      <c r="BM23" s="370"/>
      <c r="BN23" s="408">
        <v>
1081924</v>
      </c>
      <c r="BO23" s="409"/>
      <c r="BP23" s="409"/>
      <c r="BQ23" s="409"/>
      <c r="BR23" s="409"/>
      <c r="BS23" s="409"/>
      <c r="BT23" s="409"/>
      <c r="BU23" s="410"/>
      <c r="BV23" s="408">
        <v>
1813679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
164</v>
      </c>
      <c r="F24" s="438"/>
      <c r="G24" s="438"/>
      <c r="H24" s="438"/>
      <c r="I24" s="438"/>
      <c r="J24" s="438"/>
      <c r="K24" s="439"/>
      <c r="L24" s="459">
        <v>
1</v>
      </c>
      <c r="M24" s="460"/>
      <c r="N24" s="460"/>
      <c r="O24" s="460"/>
      <c r="P24" s="499"/>
      <c r="Q24" s="459">
        <v>
12549</v>
      </c>
      <c r="R24" s="460"/>
      <c r="S24" s="460"/>
      <c r="T24" s="460"/>
      <c r="U24" s="460"/>
      <c r="V24" s="499"/>
      <c r="W24" s="558"/>
      <c r="X24" s="546"/>
      <c r="Y24" s="547"/>
      <c r="Z24" s="458" t="s">
        <v>
165</v>
      </c>
      <c r="AA24" s="438"/>
      <c r="AB24" s="438"/>
      <c r="AC24" s="438"/>
      <c r="AD24" s="438"/>
      <c r="AE24" s="438"/>
      <c r="AF24" s="438"/>
      <c r="AG24" s="439"/>
      <c r="AH24" s="459">
        <v>
1954</v>
      </c>
      <c r="AI24" s="460"/>
      <c r="AJ24" s="460"/>
      <c r="AK24" s="460"/>
      <c r="AL24" s="499"/>
      <c r="AM24" s="459">
        <v>
5899126</v>
      </c>
      <c r="AN24" s="460"/>
      <c r="AO24" s="460"/>
      <c r="AP24" s="460"/>
      <c r="AQ24" s="460"/>
      <c r="AR24" s="499"/>
      <c r="AS24" s="459">
        <v>
3019</v>
      </c>
      <c r="AT24" s="460"/>
      <c r="AU24" s="460"/>
      <c r="AV24" s="460"/>
      <c r="AW24" s="460"/>
      <c r="AX24" s="461"/>
      <c r="AY24" s="578" t="s">
        <v>
166</v>
      </c>
      <c r="AZ24" s="579"/>
      <c r="BA24" s="579"/>
      <c r="BB24" s="579"/>
      <c r="BC24" s="579"/>
      <c r="BD24" s="579"/>
      <c r="BE24" s="579"/>
      <c r="BF24" s="579"/>
      <c r="BG24" s="579"/>
      <c r="BH24" s="579"/>
      <c r="BI24" s="579"/>
      <c r="BJ24" s="579"/>
      <c r="BK24" s="579"/>
      <c r="BL24" s="579"/>
      <c r="BM24" s="580"/>
      <c r="BN24" s="408">
        <v>
1075724</v>
      </c>
      <c r="BO24" s="409"/>
      <c r="BP24" s="409"/>
      <c r="BQ24" s="409"/>
      <c r="BR24" s="409"/>
      <c r="BS24" s="409"/>
      <c r="BT24" s="409"/>
      <c r="BU24" s="410"/>
      <c r="BV24" s="408">
        <v>
1807479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
167</v>
      </c>
      <c r="F25" s="438"/>
      <c r="G25" s="438"/>
      <c r="H25" s="438"/>
      <c r="I25" s="438"/>
      <c r="J25" s="438"/>
      <c r="K25" s="439"/>
      <c r="L25" s="459">
        <v>
2</v>
      </c>
      <c r="M25" s="460"/>
      <c r="N25" s="460"/>
      <c r="O25" s="460"/>
      <c r="P25" s="499"/>
      <c r="Q25" s="459">
        <v>
10095</v>
      </c>
      <c r="R25" s="460"/>
      <c r="S25" s="460"/>
      <c r="T25" s="460"/>
      <c r="U25" s="460"/>
      <c r="V25" s="499"/>
      <c r="W25" s="558"/>
      <c r="X25" s="546"/>
      <c r="Y25" s="547"/>
      <c r="Z25" s="458" t="s">
        <v>
168</v>
      </c>
      <c r="AA25" s="438"/>
      <c r="AB25" s="438"/>
      <c r="AC25" s="438"/>
      <c r="AD25" s="438"/>
      <c r="AE25" s="438"/>
      <c r="AF25" s="438"/>
      <c r="AG25" s="439"/>
      <c r="AH25" s="459" t="s">
        <v>
133</v>
      </c>
      <c r="AI25" s="460"/>
      <c r="AJ25" s="460"/>
      <c r="AK25" s="460"/>
      <c r="AL25" s="499"/>
      <c r="AM25" s="459" t="s">
        <v>
133</v>
      </c>
      <c r="AN25" s="460"/>
      <c r="AO25" s="460"/>
      <c r="AP25" s="460"/>
      <c r="AQ25" s="460"/>
      <c r="AR25" s="499"/>
      <c r="AS25" s="459" t="s">
        <v>
133</v>
      </c>
      <c r="AT25" s="460"/>
      <c r="AU25" s="460"/>
      <c r="AV25" s="460"/>
      <c r="AW25" s="460"/>
      <c r="AX25" s="461"/>
      <c r="AY25" s="368" t="s">
        <v>
169</v>
      </c>
      <c r="AZ25" s="369"/>
      <c r="BA25" s="369"/>
      <c r="BB25" s="369"/>
      <c r="BC25" s="369"/>
      <c r="BD25" s="369"/>
      <c r="BE25" s="369"/>
      <c r="BF25" s="369"/>
      <c r="BG25" s="369"/>
      <c r="BH25" s="369"/>
      <c r="BI25" s="369"/>
      <c r="BJ25" s="369"/>
      <c r="BK25" s="369"/>
      <c r="BL25" s="369"/>
      <c r="BM25" s="370"/>
      <c r="BN25" s="371">
        <v>
20550558</v>
      </c>
      <c r="BO25" s="372"/>
      <c r="BP25" s="372"/>
      <c r="BQ25" s="372"/>
      <c r="BR25" s="372"/>
      <c r="BS25" s="372"/>
      <c r="BT25" s="372"/>
      <c r="BU25" s="373"/>
      <c r="BV25" s="371">
        <v>
29978874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
170</v>
      </c>
      <c r="F26" s="438"/>
      <c r="G26" s="438"/>
      <c r="H26" s="438"/>
      <c r="I26" s="438"/>
      <c r="J26" s="438"/>
      <c r="K26" s="439"/>
      <c r="L26" s="459">
        <v>
1</v>
      </c>
      <c r="M26" s="460"/>
      <c r="N26" s="460"/>
      <c r="O26" s="460"/>
      <c r="P26" s="499"/>
      <c r="Q26" s="459">
        <v>
9374</v>
      </c>
      <c r="R26" s="460"/>
      <c r="S26" s="460"/>
      <c r="T26" s="460"/>
      <c r="U26" s="460"/>
      <c r="V26" s="499"/>
      <c r="W26" s="558"/>
      <c r="X26" s="546"/>
      <c r="Y26" s="547"/>
      <c r="Z26" s="458" t="s">
        <v>
171</v>
      </c>
      <c r="AA26" s="568"/>
      <c r="AB26" s="568"/>
      <c r="AC26" s="568"/>
      <c r="AD26" s="568"/>
      <c r="AE26" s="568"/>
      <c r="AF26" s="568"/>
      <c r="AG26" s="569"/>
      <c r="AH26" s="459">
        <v>
222</v>
      </c>
      <c r="AI26" s="460"/>
      <c r="AJ26" s="460"/>
      <c r="AK26" s="460"/>
      <c r="AL26" s="499"/>
      <c r="AM26" s="459">
        <v>
673548</v>
      </c>
      <c r="AN26" s="460"/>
      <c r="AO26" s="460"/>
      <c r="AP26" s="460"/>
      <c r="AQ26" s="460"/>
      <c r="AR26" s="499"/>
      <c r="AS26" s="459">
        <v>
3034</v>
      </c>
      <c r="AT26" s="460"/>
      <c r="AU26" s="460"/>
      <c r="AV26" s="460"/>
      <c r="AW26" s="460"/>
      <c r="AX26" s="461"/>
      <c r="AY26" s="411" t="s">
        <v>
172</v>
      </c>
      <c r="AZ26" s="412"/>
      <c r="BA26" s="412"/>
      <c r="BB26" s="412"/>
      <c r="BC26" s="412"/>
      <c r="BD26" s="412"/>
      <c r="BE26" s="412"/>
      <c r="BF26" s="412"/>
      <c r="BG26" s="412"/>
      <c r="BH26" s="412"/>
      <c r="BI26" s="412"/>
      <c r="BJ26" s="412"/>
      <c r="BK26" s="412"/>
      <c r="BL26" s="412"/>
      <c r="BM26" s="413"/>
      <c r="BN26" s="408">
        <v>
50000</v>
      </c>
      <c r="BO26" s="409"/>
      <c r="BP26" s="409"/>
      <c r="BQ26" s="409"/>
      <c r="BR26" s="409"/>
      <c r="BS26" s="409"/>
      <c r="BT26" s="409"/>
      <c r="BU26" s="410"/>
      <c r="BV26" s="408">
        <v>
50000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
173</v>
      </c>
      <c r="F27" s="438"/>
      <c r="G27" s="438"/>
      <c r="H27" s="438"/>
      <c r="I27" s="438"/>
      <c r="J27" s="438"/>
      <c r="K27" s="439"/>
      <c r="L27" s="459">
        <v>
1</v>
      </c>
      <c r="M27" s="460"/>
      <c r="N27" s="460"/>
      <c r="O27" s="460"/>
      <c r="P27" s="499"/>
      <c r="Q27" s="459">
        <v>
9064</v>
      </c>
      <c r="R27" s="460"/>
      <c r="S27" s="460"/>
      <c r="T27" s="460"/>
      <c r="U27" s="460"/>
      <c r="V27" s="499"/>
      <c r="W27" s="558"/>
      <c r="X27" s="546"/>
      <c r="Y27" s="547"/>
      <c r="Z27" s="458" t="s">
        <v>
174</v>
      </c>
      <c r="AA27" s="438"/>
      <c r="AB27" s="438"/>
      <c r="AC27" s="438"/>
      <c r="AD27" s="438"/>
      <c r="AE27" s="438"/>
      <c r="AF27" s="438"/>
      <c r="AG27" s="439"/>
      <c r="AH27" s="459">
        <v>
88</v>
      </c>
      <c r="AI27" s="460"/>
      <c r="AJ27" s="460"/>
      <c r="AK27" s="460"/>
      <c r="AL27" s="499"/>
      <c r="AM27" s="459">
        <v>
272972</v>
      </c>
      <c r="AN27" s="460"/>
      <c r="AO27" s="460"/>
      <c r="AP27" s="460"/>
      <c r="AQ27" s="460"/>
      <c r="AR27" s="499"/>
      <c r="AS27" s="459">
        <v>
3102</v>
      </c>
      <c r="AT27" s="460"/>
      <c r="AU27" s="460"/>
      <c r="AV27" s="460"/>
      <c r="AW27" s="460"/>
      <c r="AX27" s="461"/>
      <c r="AY27" s="500" t="s">
        <v>
175</v>
      </c>
      <c r="AZ27" s="501"/>
      <c r="BA27" s="501"/>
      <c r="BB27" s="501"/>
      <c r="BC27" s="501"/>
      <c r="BD27" s="501"/>
      <c r="BE27" s="501"/>
      <c r="BF27" s="501"/>
      <c r="BG27" s="501"/>
      <c r="BH27" s="501"/>
      <c r="BI27" s="501"/>
      <c r="BJ27" s="501"/>
      <c r="BK27" s="501"/>
      <c r="BL27" s="501"/>
      <c r="BM27" s="502"/>
      <c r="BN27" s="581">
        <v>
4000000</v>
      </c>
      <c r="BO27" s="582"/>
      <c r="BP27" s="582"/>
      <c r="BQ27" s="582"/>
      <c r="BR27" s="582"/>
      <c r="BS27" s="582"/>
      <c r="BT27" s="582"/>
      <c r="BU27" s="583"/>
      <c r="BV27" s="581">
        <v>
4000000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
176</v>
      </c>
      <c r="F28" s="438"/>
      <c r="G28" s="438"/>
      <c r="H28" s="438"/>
      <c r="I28" s="438"/>
      <c r="J28" s="438"/>
      <c r="K28" s="439"/>
      <c r="L28" s="459">
        <v>
1</v>
      </c>
      <c r="M28" s="460"/>
      <c r="N28" s="460"/>
      <c r="O28" s="460"/>
      <c r="P28" s="499"/>
      <c r="Q28" s="459">
        <v>
7842</v>
      </c>
      <c r="R28" s="460"/>
      <c r="S28" s="460"/>
      <c r="T28" s="460"/>
      <c r="U28" s="460"/>
      <c r="V28" s="499"/>
      <c r="W28" s="558"/>
      <c r="X28" s="546"/>
      <c r="Y28" s="547"/>
      <c r="Z28" s="458" t="s">
        <v>
177</v>
      </c>
      <c r="AA28" s="438"/>
      <c r="AB28" s="438"/>
      <c r="AC28" s="438"/>
      <c r="AD28" s="438"/>
      <c r="AE28" s="438"/>
      <c r="AF28" s="438"/>
      <c r="AG28" s="439"/>
      <c r="AH28" s="459" t="s">
        <v>
133</v>
      </c>
      <c r="AI28" s="460"/>
      <c r="AJ28" s="460"/>
      <c r="AK28" s="460"/>
      <c r="AL28" s="499"/>
      <c r="AM28" s="459" t="s">
        <v>
133</v>
      </c>
      <c r="AN28" s="460"/>
      <c r="AO28" s="460"/>
      <c r="AP28" s="460"/>
      <c r="AQ28" s="460"/>
      <c r="AR28" s="499"/>
      <c r="AS28" s="459" t="s">
        <v>
133</v>
      </c>
      <c r="AT28" s="460"/>
      <c r="AU28" s="460"/>
      <c r="AV28" s="460"/>
      <c r="AW28" s="460"/>
      <c r="AX28" s="461"/>
      <c r="AY28" s="584" t="s">
        <v>
178</v>
      </c>
      <c r="AZ28" s="585"/>
      <c r="BA28" s="585"/>
      <c r="BB28" s="586"/>
      <c r="BC28" s="368" t="s">
        <v>
42</v>
      </c>
      <c r="BD28" s="369"/>
      <c r="BE28" s="369"/>
      <c r="BF28" s="369"/>
      <c r="BG28" s="369"/>
      <c r="BH28" s="369"/>
      <c r="BI28" s="369"/>
      <c r="BJ28" s="369"/>
      <c r="BK28" s="369"/>
      <c r="BL28" s="369"/>
      <c r="BM28" s="370"/>
      <c r="BN28" s="371">
        <v>
44529509</v>
      </c>
      <c r="BO28" s="372"/>
      <c r="BP28" s="372"/>
      <c r="BQ28" s="372"/>
      <c r="BR28" s="372"/>
      <c r="BS28" s="372"/>
      <c r="BT28" s="372"/>
      <c r="BU28" s="373"/>
      <c r="BV28" s="371">
        <v>
72257568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
179</v>
      </c>
      <c r="F29" s="438"/>
      <c r="G29" s="438"/>
      <c r="H29" s="438"/>
      <c r="I29" s="438"/>
      <c r="J29" s="438"/>
      <c r="K29" s="439"/>
      <c r="L29" s="459">
        <v>
32</v>
      </c>
      <c r="M29" s="460"/>
      <c r="N29" s="460"/>
      <c r="O29" s="460"/>
      <c r="P29" s="499"/>
      <c r="Q29" s="459">
        <v>
6139</v>
      </c>
      <c r="R29" s="460"/>
      <c r="S29" s="460"/>
      <c r="T29" s="460"/>
      <c r="U29" s="460"/>
      <c r="V29" s="499"/>
      <c r="W29" s="559"/>
      <c r="X29" s="560"/>
      <c r="Y29" s="561"/>
      <c r="Z29" s="458" t="s">
        <v>
180</v>
      </c>
      <c r="AA29" s="438"/>
      <c r="AB29" s="438"/>
      <c r="AC29" s="438"/>
      <c r="AD29" s="438"/>
      <c r="AE29" s="438"/>
      <c r="AF29" s="438"/>
      <c r="AG29" s="439"/>
      <c r="AH29" s="459">
        <v>
2042</v>
      </c>
      <c r="AI29" s="460"/>
      <c r="AJ29" s="460"/>
      <c r="AK29" s="460"/>
      <c r="AL29" s="499"/>
      <c r="AM29" s="459">
        <v>
6172098</v>
      </c>
      <c r="AN29" s="460"/>
      <c r="AO29" s="460"/>
      <c r="AP29" s="460"/>
      <c r="AQ29" s="460"/>
      <c r="AR29" s="499"/>
      <c r="AS29" s="459">
        <v>
3023</v>
      </c>
      <c r="AT29" s="460"/>
      <c r="AU29" s="460"/>
      <c r="AV29" s="460"/>
      <c r="AW29" s="460"/>
      <c r="AX29" s="461"/>
      <c r="AY29" s="587"/>
      <c r="AZ29" s="588"/>
      <c r="BA29" s="588"/>
      <c r="BB29" s="589"/>
      <c r="BC29" s="442" t="s">
        <v>
181</v>
      </c>
      <c r="BD29" s="443"/>
      <c r="BE29" s="443"/>
      <c r="BF29" s="443"/>
      <c r="BG29" s="443"/>
      <c r="BH29" s="443"/>
      <c r="BI29" s="443"/>
      <c r="BJ29" s="443"/>
      <c r="BK29" s="443"/>
      <c r="BL29" s="443"/>
      <c r="BM29" s="444"/>
      <c r="BN29" s="408" t="s">
        <v>
133</v>
      </c>
      <c r="BO29" s="409"/>
      <c r="BP29" s="409"/>
      <c r="BQ29" s="409"/>
      <c r="BR29" s="409"/>
      <c r="BS29" s="409"/>
      <c r="BT29" s="409"/>
      <c r="BU29" s="410"/>
      <c r="BV29" s="408" t="s">
        <v>
133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
182</v>
      </c>
      <c r="X30" s="566"/>
      <c r="Y30" s="566"/>
      <c r="Z30" s="566"/>
      <c r="AA30" s="566"/>
      <c r="AB30" s="566"/>
      <c r="AC30" s="566"/>
      <c r="AD30" s="566"/>
      <c r="AE30" s="566"/>
      <c r="AF30" s="566"/>
      <c r="AG30" s="567"/>
      <c r="AH30" s="524">
        <v>
99.7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
44</v>
      </c>
      <c r="BD30" s="579"/>
      <c r="BE30" s="579"/>
      <c r="BF30" s="579"/>
      <c r="BG30" s="579"/>
      <c r="BH30" s="579"/>
      <c r="BI30" s="579"/>
      <c r="BJ30" s="579"/>
      <c r="BK30" s="579"/>
      <c r="BL30" s="579"/>
      <c r="BM30" s="580"/>
      <c r="BN30" s="581">
        <v>
103948056</v>
      </c>
      <c r="BO30" s="582"/>
      <c r="BP30" s="582"/>
      <c r="BQ30" s="582"/>
      <c r="BR30" s="582"/>
      <c r="BS30" s="582"/>
      <c r="BT30" s="582"/>
      <c r="BU30" s="583"/>
      <c r="BV30" s="581">
        <v>
74861117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183</v>
      </c>
      <c r="D32" s="193"/>
      <c r="E32" s="193"/>
      <c r="F32" s="190"/>
      <c r="G32" s="190"/>
      <c r="H32" s="190"/>
      <c r="I32" s="190"/>
      <c r="J32" s="190"/>
      <c r="K32" s="190"/>
      <c r="L32" s="190"/>
      <c r="M32" s="190"/>
      <c r="N32" s="190"/>
      <c r="O32" s="190"/>
      <c r="P32" s="190"/>
      <c r="Q32" s="190"/>
      <c r="R32" s="190"/>
      <c r="S32" s="190"/>
      <c r="T32" s="190"/>
      <c r="U32" s="190" t="s">
        <v>
184</v>
      </c>
      <c r="V32" s="190"/>
      <c r="W32" s="190"/>
      <c r="X32" s="190"/>
      <c r="Y32" s="190"/>
      <c r="Z32" s="190"/>
      <c r="AA32" s="190"/>
      <c r="AB32" s="190"/>
      <c r="AC32" s="190"/>
      <c r="AD32" s="190"/>
      <c r="AE32" s="190"/>
      <c r="AF32" s="190"/>
      <c r="AG32" s="190"/>
      <c r="AH32" s="190"/>
      <c r="AI32" s="190"/>
      <c r="AJ32" s="190"/>
      <c r="AK32" s="190"/>
      <c r="AL32" s="190"/>
      <c r="AM32" s="194" t="s">
        <v>
185</v>
      </c>
      <c r="AN32" s="190"/>
      <c r="AO32" s="190"/>
      <c r="AP32" s="190"/>
      <c r="AQ32" s="190"/>
      <c r="AR32" s="190"/>
      <c r="AS32" s="194"/>
      <c r="AT32" s="194"/>
      <c r="AU32" s="194"/>
      <c r="AV32" s="194"/>
      <c r="AW32" s="194"/>
      <c r="AX32" s="194"/>
      <c r="AY32" s="194"/>
      <c r="AZ32" s="194"/>
      <c r="BA32" s="194"/>
      <c r="BB32" s="190"/>
      <c r="BC32" s="194"/>
      <c r="BD32" s="190"/>
      <c r="BE32" s="194" t="s">
        <v>
186</v>
      </c>
      <c r="BF32" s="190"/>
      <c r="BG32" s="190"/>
      <c r="BH32" s="190"/>
      <c r="BI32" s="190"/>
      <c r="BJ32" s="194"/>
      <c r="BK32" s="194"/>
      <c r="BL32" s="194"/>
      <c r="BM32" s="194"/>
      <c r="BN32" s="194"/>
      <c r="BO32" s="194"/>
      <c r="BP32" s="194"/>
      <c r="BQ32" s="194"/>
      <c r="BR32" s="190"/>
      <c r="BS32" s="190"/>
      <c r="BT32" s="190"/>
      <c r="BU32" s="190"/>
      <c r="BV32" s="190"/>
      <c r="BW32" s="190" t="s">
        <v>
187</v>
      </c>
      <c r="BX32" s="190"/>
      <c r="BY32" s="190"/>
      <c r="BZ32" s="190"/>
      <c r="CA32" s="190"/>
      <c r="CB32" s="194"/>
      <c r="CC32" s="194"/>
      <c r="CD32" s="194"/>
      <c r="CE32" s="194"/>
      <c r="CF32" s="194"/>
      <c r="CG32" s="194"/>
      <c r="CH32" s="194"/>
      <c r="CI32" s="194"/>
      <c r="CJ32" s="194"/>
      <c r="CK32" s="194"/>
      <c r="CL32" s="194"/>
      <c r="CM32" s="194"/>
      <c r="CN32" s="194"/>
      <c r="CO32" s="194" t="s">
        <v>
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
189</v>
      </c>
      <c r="D33" s="432"/>
      <c r="E33" s="397" t="s">
        <v>
190</v>
      </c>
      <c r="F33" s="397"/>
      <c r="G33" s="397"/>
      <c r="H33" s="397"/>
      <c r="I33" s="397"/>
      <c r="J33" s="397"/>
      <c r="K33" s="397"/>
      <c r="L33" s="397"/>
      <c r="M33" s="397"/>
      <c r="N33" s="397"/>
      <c r="O33" s="397"/>
      <c r="P33" s="397"/>
      <c r="Q33" s="397"/>
      <c r="R33" s="397"/>
      <c r="S33" s="397"/>
      <c r="T33" s="195"/>
      <c r="U33" s="432" t="s">
        <v>
189</v>
      </c>
      <c r="V33" s="432"/>
      <c r="W33" s="397" t="s">
        <v>
190</v>
      </c>
      <c r="X33" s="397"/>
      <c r="Y33" s="397"/>
      <c r="Z33" s="397"/>
      <c r="AA33" s="397"/>
      <c r="AB33" s="397"/>
      <c r="AC33" s="397"/>
      <c r="AD33" s="397"/>
      <c r="AE33" s="397"/>
      <c r="AF33" s="397"/>
      <c r="AG33" s="397"/>
      <c r="AH33" s="397"/>
      <c r="AI33" s="397"/>
      <c r="AJ33" s="397"/>
      <c r="AK33" s="397"/>
      <c r="AL33" s="195"/>
      <c r="AM33" s="432" t="s">
        <v>
189</v>
      </c>
      <c r="AN33" s="432"/>
      <c r="AO33" s="397" t="s">
        <v>
190</v>
      </c>
      <c r="AP33" s="397"/>
      <c r="AQ33" s="397"/>
      <c r="AR33" s="397"/>
      <c r="AS33" s="397"/>
      <c r="AT33" s="397"/>
      <c r="AU33" s="397"/>
      <c r="AV33" s="397"/>
      <c r="AW33" s="397"/>
      <c r="AX33" s="397"/>
      <c r="AY33" s="397"/>
      <c r="AZ33" s="397"/>
      <c r="BA33" s="397"/>
      <c r="BB33" s="397"/>
      <c r="BC33" s="397"/>
      <c r="BD33" s="196"/>
      <c r="BE33" s="397" t="s">
        <v>
191</v>
      </c>
      <c r="BF33" s="397"/>
      <c r="BG33" s="397" t="s">
        <v>
192</v>
      </c>
      <c r="BH33" s="397"/>
      <c r="BI33" s="397"/>
      <c r="BJ33" s="397"/>
      <c r="BK33" s="397"/>
      <c r="BL33" s="397"/>
      <c r="BM33" s="397"/>
      <c r="BN33" s="397"/>
      <c r="BO33" s="397"/>
      <c r="BP33" s="397"/>
      <c r="BQ33" s="397"/>
      <c r="BR33" s="397"/>
      <c r="BS33" s="397"/>
      <c r="BT33" s="397"/>
      <c r="BU33" s="397"/>
      <c r="BV33" s="196"/>
      <c r="BW33" s="432" t="s">
        <v>
191</v>
      </c>
      <c r="BX33" s="432"/>
      <c r="BY33" s="397" t="s">
        <v>
193</v>
      </c>
      <c r="BZ33" s="397"/>
      <c r="CA33" s="397"/>
      <c r="CB33" s="397"/>
      <c r="CC33" s="397"/>
      <c r="CD33" s="397"/>
      <c r="CE33" s="397"/>
      <c r="CF33" s="397"/>
      <c r="CG33" s="397"/>
      <c r="CH33" s="397"/>
      <c r="CI33" s="397"/>
      <c r="CJ33" s="397"/>
      <c r="CK33" s="397"/>
      <c r="CL33" s="397"/>
      <c r="CM33" s="397"/>
      <c r="CN33" s="195"/>
      <c r="CO33" s="432" t="s">
        <v>
189</v>
      </c>
      <c r="CP33" s="432"/>
      <c r="CQ33" s="397" t="s">
        <v>
194</v>
      </c>
      <c r="CR33" s="397"/>
      <c r="CS33" s="397"/>
      <c r="CT33" s="397"/>
      <c r="CU33" s="397"/>
      <c r="CV33" s="397"/>
      <c r="CW33" s="397"/>
      <c r="CX33" s="397"/>
      <c r="CY33" s="397"/>
      <c r="CZ33" s="397"/>
      <c r="DA33" s="397"/>
      <c r="DB33" s="397"/>
      <c r="DC33" s="397"/>
      <c r="DD33" s="397"/>
      <c r="DE33" s="397"/>
      <c r="DF33" s="195"/>
      <c r="DG33" s="593" t="s">
        <v>
195</v>
      </c>
      <c r="DH33" s="593"/>
      <c r="DI33" s="197"/>
      <c r="DJ33" s="165"/>
      <c r="DK33" s="165"/>
      <c r="DL33" s="165"/>
      <c r="DM33" s="165"/>
      <c r="DN33" s="165"/>
      <c r="DO33" s="165"/>
    </row>
    <row r="34" spans="1:119" ht="32.25" customHeight="1">
      <c r="A34" s="166"/>
      <c r="B34" s="192"/>
      <c r="C34" s="594">
        <f>
IF(E34="","",1)</f>
        <v>
1</v>
      </c>
      <c r="D34" s="594"/>
      <c r="E34" s="595" t="str">
        <f>
IF('各会計、関係団体の財政状況及び健全化判断比率'!B7="","",'各会計、関係団体の財政状況及び健全化判断比率'!B7)</f>
        <v>
一般会計</v>
      </c>
      <c r="F34" s="595"/>
      <c r="G34" s="595"/>
      <c r="H34" s="595"/>
      <c r="I34" s="595"/>
      <c r="J34" s="595"/>
      <c r="K34" s="595"/>
      <c r="L34" s="595"/>
      <c r="M34" s="595"/>
      <c r="N34" s="595"/>
      <c r="O34" s="595"/>
      <c r="P34" s="595"/>
      <c r="Q34" s="595"/>
      <c r="R34" s="595"/>
      <c r="S34" s="595"/>
      <c r="T34" s="193"/>
      <c r="U34" s="594">
        <f>
IF(W34="","",MAX(C34:D43)+1)</f>
        <v>
2</v>
      </c>
      <c r="V34" s="594"/>
      <c r="W34" s="595" t="str">
        <f>
IF('各会計、関係団体の財政状況及び健全化判断比率'!B28="","",'各会計、関係団体の財政状況及び健全化判断比率'!B28)</f>
        <v>
国民健康保険事業会計</v>
      </c>
      <c r="X34" s="595"/>
      <c r="Y34" s="595"/>
      <c r="Z34" s="595"/>
      <c r="AA34" s="595"/>
      <c r="AB34" s="595"/>
      <c r="AC34" s="595"/>
      <c r="AD34" s="595"/>
      <c r="AE34" s="595"/>
      <c r="AF34" s="595"/>
      <c r="AG34" s="595"/>
      <c r="AH34" s="595"/>
      <c r="AI34" s="595"/>
      <c r="AJ34" s="595"/>
      <c r="AK34" s="595"/>
      <c r="AL34" s="193"/>
      <c r="AM34" s="594" t="str">
        <f>
IF(AO34="","",MAX(C34:D43,U34:V43)+1)</f>
        <v/>
      </c>
      <c r="AN34" s="594"/>
      <c r="AO34" s="595"/>
      <c r="AP34" s="595"/>
      <c r="AQ34" s="595"/>
      <c r="AR34" s="595"/>
      <c r="AS34" s="595"/>
      <c r="AT34" s="595"/>
      <c r="AU34" s="595"/>
      <c r="AV34" s="595"/>
      <c r="AW34" s="595"/>
      <c r="AX34" s="595"/>
      <c r="AY34" s="595"/>
      <c r="AZ34" s="595"/>
      <c r="BA34" s="595"/>
      <c r="BB34" s="595"/>
      <c r="BC34" s="595"/>
      <c r="BD34" s="193"/>
      <c r="BE34" s="594" t="str">
        <f>
IF(BG34="","",MAX(C34:D43,U34:V43,AM34:AN43)+1)</f>
        <v/>
      </c>
      <c r="BF34" s="594"/>
      <c r="BG34" s="595"/>
      <c r="BH34" s="595"/>
      <c r="BI34" s="595"/>
      <c r="BJ34" s="595"/>
      <c r="BK34" s="595"/>
      <c r="BL34" s="595"/>
      <c r="BM34" s="595"/>
      <c r="BN34" s="595"/>
      <c r="BO34" s="595"/>
      <c r="BP34" s="595"/>
      <c r="BQ34" s="595"/>
      <c r="BR34" s="595"/>
      <c r="BS34" s="595"/>
      <c r="BT34" s="595"/>
      <c r="BU34" s="595"/>
      <c r="BV34" s="193"/>
      <c r="BW34" s="594">
        <f>
IF(BY34="","",MAX(C34:D43,U34:V43,AM34:AN43,BE34:BF43)+1)</f>
        <v>
5</v>
      </c>
      <c r="BX34" s="594"/>
      <c r="BY34" s="595" t="str">
        <f>
IF('各会計、関係団体の財政状況及び健全化判断比率'!B68="","",'各会計、関係団体の財政状況及び健全化判断比率'!B68)</f>
        <v>
特別区人事・厚生事務組合</v>
      </c>
      <c r="BZ34" s="595"/>
      <c r="CA34" s="595"/>
      <c r="CB34" s="595"/>
      <c r="CC34" s="595"/>
      <c r="CD34" s="595"/>
      <c r="CE34" s="595"/>
      <c r="CF34" s="595"/>
      <c r="CG34" s="595"/>
      <c r="CH34" s="595"/>
      <c r="CI34" s="595"/>
      <c r="CJ34" s="595"/>
      <c r="CK34" s="595"/>
      <c r="CL34" s="595"/>
      <c r="CM34" s="595"/>
      <c r="CN34" s="193"/>
      <c r="CO34" s="594">
        <f>
IF(CQ34="","",MAX(C34:D43,U34:V43,AM34:AN43,BE34:BF43,BW34:BX43)+1)</f>
        <v>
11</v>
      </c>
      <c r="CP34" s="594"/>
      <c r="CQ34" s="595" t="str">
        <f>
IF('各会計、関係団体の財政状況及び健全化判断比率'!BS7="","",'各会計、関係団体の財政状況及び健全化判断比率'!BS7)</f>
        <v>
港区スポーツふれあい文化健康財団</v>
      </c>
      <c r="CR34" s="595"/>
      <c r="CS34" s="595"/>
      <c r="CT34" s="595"/>
      <c r="CU34" s="595"/>
      <c r="CV34" s="595"/>
      <c r="CW34" s="595"/>
      <c r="CX34" s="595"/>
      <c r="CY34" s="595"/>
      <c r="CZ34" s="595"/>
      <c r="DA34" s="595"/>
      <c r="DB34" s="595"/>
      <c r="DC34" s="595"/>
      <c r="DD34" s="595"/>
      <c r="DE34" s="595"/>
      <c r="DF34" s="190"/>
      <c r="DG34" s="596" t="str">
        <f>
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
IF(E35="","",C34+1)</f>
        <v/>
      </c>
      <c r="D35" s="594"/>
      <c r="E35" s="595" t="str">
        <f>
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
IF(W35="","",U34+1)</f>
        <v>
3</v>
      </c>
      <c r="V35" s="594"/>
      <c r="W35" s="595" t="str">
        <f>
IF('各会計、関係団体の財政状況及び健全化判断比率'!B29="","",'各会計、関係団体の財政状況及び健全化判断比率'!B29)</f>
        <v>
介護保険会計</v>
      </c>
      <c r="X35" s="595"/>
      <c r="Y35" s="595"/>
      <c r="Z35" s="595"/>
      <c r="AA35" s="595"/>
      <c r="AB35" s="595"/>
      <c r="AC35" s="595"/>
      <c r="AD35" s="595"/>
      <c r="AE35" s="595"/>
      <c r="AF35" s="595"/>
      <c r="AG35" s="595"/>
      <c r="AH35" s="595"/>
      <c r="AI35" s="595"/>
      <c r="AJ35" s="595"/>
      <c r="AK35" s="595"/>
      <c r="AL35" s="193"/>
      <c r="AM35" s="594" t="str">
        <f t="shared" ref="AM35:AM43" si="0">
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
IF(BG35="","",BE34+1)</f>
        <v/>
      </c>
      <c r="BF35" s="594"/>
      <c r="BG35" s="595"/>
      <c r="BH35" s="595"/>
      <c r="BI35" s="595"/>
      <c r="BJ35" s="595"/>
      <c r="BK35" s="595"/>
      <c r="BL35" s="595"/>
      <c r="BM35" s="595"/>
      <c r="BN35" s="595"/>
      <c r="BO35" s="595"/>
      <c r="BP35" s="595"/>
      <c r="BQ35" s="595"/>
      <c r="BR35" s="595"/>
      <c r="BS35" s="595"/>
      <c r="BT35" s="595"/>
      <c r="BU35" s="595"/>
      <c r="BV35" s="193"/>
      <c r="BW35" s="594">
        <f t="shared" ref="BW35:BW43" si="2">
IF(BY35="","",BW34+1)</f>
        <v>
6</v>
      </c>
      <c r="BX35" s="594"/>
      <c r="BY35" s="595" t="str">
        <f>
IF('各会計、関係団体の財政状況及び健全化判断比率'!B69="","",'各会計、関係団体の財政状況及び健全化判断比率'!B69)</f>
        <v>
特別区競馬組合</v>
      </c>
      <c r="BZ35" s="595"/>
      <c r="CA35" s="595"/>
      <c r="CB35" s="595"/>
      <c r="CC35" s="595"/>
      <c r="CD35" s="595"/>
      <c r="CE35" s="595"/>
      <c r="CF35" s="595"/>
      <c r="CG35" s="595"/>
      <c r="CH35" s="595"/>
      <c r="CI35" s="595"/>
      <c r="CJ35" s="595"/>
      <c r="CK35" s="595"/>
      <c r="CL35" s="595"/>
      <c r="CM35" s="595"/>
      <c r="CN35" s="193"/>
      <c r="CO35" s="594" t="str">
        <f t="shared" ref="CO35:CO43" si="3">
IF(CQ35="","",CO34+1)</f>
        <v/>
      </c>
      <c r="CP35" s="594"/>
      <c r="CQ35" s="595" t="str">
        <f>
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
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
IF(E36="","",C35+1)</f>
        <v/>
      </c>
      <c r="D36" s="594"/>
      <c r="E36" s="595" t="str">
        <f>
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
IF(W36="","",U35+1)</f>
        <v>
4</v>
      </c>
      <c r="V36" s="594"/>
      <c r="W36" s="595" t="str">
        <f>
IF('各会計、関係団体の財政状況及び健全化判断比率'!B30="","",'各会計、関係団体の財政状況及び健全化判断比率'!B30)</f>
        <v>
後期高齢者医療会計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
7</v>
      </c>
      <c r="BX36" s="594"/>
      <c r="BY36" s="595" t="str">
        <f>
IF('各会計、関係団体の財政状況及び健全化判断比率'!B70="","",'各会計、関係団体の財政状況及び健全化判断比率'!B70)</f>
        <v>
臨海部広域斎場組合</v>
      </c>
      <c r="BZ36" s="595"/>
      <c r="CA36" s="595"/>
      <c r="CB36" s="595"/>
      <c r="CC36" s="595"/>
      <c r="CD36" s="595"/>
      <c r="CE36" s="595"/>
      <c r="CF36" s="595"/>
      <c r="CG36" s="595"/>
      <c r="CH36" s="595"/>
      <c r="CI36" s="595"/>
      <c r="CJ36" s="595"/>
      <c r="CK36" s="595"/>
      <c r="CL36" s="595"/>
      <c r="CM36" s="595"/>
      <c r="CN36" s="193"/>
      <c r="CO36" s="594" t="str">
        <f t="shared" si="3"/>
        <v/>
      </c>
      <c r="CP36" s="594"/>
      <c r="CQ36" s="595" t="str">
        <f>
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
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
IF(E37="","",C36+1)</f>
        <v/>
      </c>
      <c r="D37" s="594"/>
      <c r="E37" s="595" t="str">
        <f>
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
8</v>
      </c>
      <c r="BX37" s="594"/>
      <c r="BY37" s="595" t="str">
        <f>
IF('各会計、関係団体の財政状況及び健全化判断比率'!B71="","",'各会計、関係団体の財政状況及び健全化判断比率'!B71)</f>
        <v>
東京二十三区清掃一部事務組合</v>
      </c>
      <c r="BZ37" s="595"/>
      <c r="CA37" s="595"/>
      <c r="CB37" s="595"/>
      <c r="CC37" s="595"/>
      <c r="CD37" s="595"/>
      <c r="CE37" s="595"/>
      <c r="CF37" s="595"/>
      <c r="CG37" s="595"/>
      <c r="CH37" s="595"/>
      <c r="CI37" s="595"/>
      <c r="CJ37" s="595"/>
      <c r="CK37" s="595"/>
      <c r="CL37" s="595"/>
      <c r="CM37" s="595"/>
      <c r="CN37" s="193"/>
      <c r="CO37" s="594" t="str">
        <f t="shared" si="3"/>
        <v/>
      </c>
      <c r="CP37" s="594"/>
      <c r="CQ37" s="595" t="str">
        <f>
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
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
IF(E38="","",C37+1)</f>
        <v/>
      </c>
      <c r="D38" s="594"/>
      <c r="E38" s="595" t="str">
        <f>
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
9</v>
      </c>
      <c r="BX38" s="594"/>
      <c r="BY38" s="595" t="str">
        <f>
IF('各会計、関係団体の財政状況及び健全化判断比率'!B72="","",'各会計、関係団体の財政状況及び健全化判断比率'!B72)</f>
        <v>
東京都後期高齢者医療広域連合（一般会計）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
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
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
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
10</v>
      </c>
      <c r="BX39" s="594"/>
      <c r="BY39" s="595" t="str">
        <f>
IF('各会計、関係団体の財政状況及び健全化判断比率'!B73="","",'各会計、関係団体の財政状況及び健全化判断比率'!B73)</f>
        <v>
東京都後期高齢者医療広域連合
（後期高齢者医療特別会計）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
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
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
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
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
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
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
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
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
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
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
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
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
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
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
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
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
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
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196</v>
      </c>
      <c r="C46" s="165"/>
      <c r="D46" s="165"/>
      <c r="E46" s="165" t="s">
        <v>
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200</v>
      </c>
    </row>
    <row r="50" spans="5:5">
      <c r="E50" s="167" t="s">
        <v>
201</v>
      </c>
    </row>
    <row r="51" spans="5:5">
      <c r="E51" s="167" t="s">
        <v>
202</v>
      </c>
    </row>
    <row r="52" spans="5:5">
      <c r="E52" s="167" t="s">
        <v>
203</v>
      </c>
    </row>
    <row r="53" spans="5:5">
      <c r="E53" s="167" t="s">
        <v>
204</v>
      </c>
    </row>
    <row r="54" spans="5:5"/>
    <row r="55" spans="5:5"/>
    <row r="56" spans="5:5"/>
    <row r="57" spans="5:5" hidden="1"/>
    <row r="58" spans="5:5" hidden="1"/>
    <row r="59" spans="5:5" hidden="1"/>
  </sheetData>
  <sheetProtection algorithmName="SHA-512" hashValue="hm2rSmKtY8AY0rwZ8H+5H0+r140xNTnb77WUAboBn4dbqGH/f570HOrAbQ5qKU05UGWQTX8NsswhyhIxjR/CSw==" saltValue="CceT/QgHYDMdDu3j0kyw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544</v>
      </c>
      <c r="G33" s="29" t="s">
        <v>
545</v>
      </c>
      <c r="H33" s="29" t="s">
        <v>
546</v>
      </c>
      <c r="I33" s="29" t="s">
        <v>
547</v>
      </c>
      <c r="J33" s="30" t="s">
        <v>
548</v>
      </c>
      <c r="K33" s="22"/>
      <c r="L33" s="22"/>
      <c r="M33" s="22"/>
      <c r="N33" s="22"/>
      <c r="O33" s="22"/>
      <c r="P33" s="22"/>
    </row>
    <row r="34" spans="1:16" ht="39" customHeight="1">
      <c r="A34" s="22"/>
      <c r="B34" s="31"/>
      <c r="C34" s="1186" t="s">
        <v>
553</v>
      </c>
      <c r="D34" s="1186"/>
      <c r="E34" s="1187"/>
      <c r="F34" s="32">
        <v>
10.46</v>
      </c>
      <c r="G34" s="33">
        <v>
14.69</v>
      </c>
      <c r="H34" s="33">
        <v>
11</v>
      </c>
      <c r="I34" s="33">
        <v>
7.77</v>
      </c>
      <c r="J34" s="34">
        <v>
10.91</v>
      </c>
      <c r="K34" s="22"/>
      <c r="L34" s="22"/>
      <c r="M34" s="22"/>
      <c r="N34" s="22"/>
      <c r="O34" s="22"/>
      <c r="P34" s="22"/>
    </row>
    <row r="35" spans="1:16" ht="39" customHeight="1">
      <c r="A35" s="22"/>
      <c r="B35" s="35"/>
      <c r="C35" s="1180" t="s">
        <v>
554</v>
      </c>
      <c r="D35" s="1181"/>
      <c r="E35" s="1182"/>
      <c r="F35" s="36">
        <v>
1.1299999999999999</v>
      </c>
      <c r="G35" s="37">
        <v>
0.71</v>
      </c>
      <c r="H35" s="37">
        <v>
0.78</v>
      </c>
      <c r="I35" s="37">
        <v>
1.33</v>
      </c>
      <c r="J35" s="38">
        <v>
1.73</v>
      </c>
      <c r="K35" s="22"/>
      <c r="L35" s="22"/>
      <c r="M35" s="22"/>
      <c r="N35" s="22"/>
      <c r="O35" s="22"/>
      <c r="P35" s="22"/>
    </row>
    <row r="36" spans="1:16" ht="39" customHeight="1">
      <c r="A36" s="22"/>
      <c r="B36" s="35"/>
      <c r="C36" s="1180" t="s">
        <v>
555</v>
      </c>
      <c r="D36" s="1181"/>
      <c r="E36" s="1182"/>
      <c r="F36" s="36">
        <v>
0.09</v>
      </c>
      <c r="G36" s="37">
        <v>
0.12</v>
      </c>
      <c r="H36" s="37">
        <v>
0.39</v>
      </c>
      <c r="I36" s="37">
        <v>
0.5</v>
      </c>
      <c r="J36" s="38">
        <v>
0.56000000000000005</v>
      </c>
      <c r="K36" s="22"/>
      <c r="L36" s="22"/>
      <c r="M36" s="22"/>
      <c r="N36" s="22"/>
      <c r="O36" s="22"/>
      <c r="P36" s="22"/>
    </row>
    <row r="37" spans="1:16" ht="39" customHeight="1">
      <c r="A37" s="22"/>
      <c r="B37" s="35"/>
      <c r="C37" s="1180" t="s">
        <v>
556</v>
      </c>
      <c r="D37" s="1181"/>
      <c r="E37" s="1182"/>
      <c r="F37" s="36">
        <v>
0.18</v>
      </c>
      <c r="G37" s="37">
        <v>
0.13</v>
      </c>
      <c r="H37" s="37">
        <v>
0.16</v>
      </c>
      <c r="I37" s="37">
        <v>
0.18</v>
      </c>
      <c r="J37" s="38">
        <v>
0.06</v>
      </c>
      <c r="K37" s="22"/>
      <c r="L37" s="22"/>
      <c r="M37" s="22"/>
      <c r="N37" s="22"/>
      <c r="O37" s="22"/>
      <c r="P37" s="22"/>
    </row>
    <row r="38" spans="1:16" ht="39" customHeight="1">
      <c r="A38" s="22"/>
      <c r="B38" s="35"/>
      <c r="C38" s="1180"/>
      <c r="D38" s="1181"/>
      <c r="E38" s="1182"/>
      <c r="F38" s="36"/>
      <c r="G38" s="37"/>
      <c r="H38" s="37"/>
      <c r="I38" s="37"/>
      <c r="J38" s="38"/>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
557</v>
      </c>
      <c r="D42" s="1181"/>
      <c r="E42" s="1182"/>
      <c r="F42" s="36" t="s">
        <v>
501</v>
      </c>
      <c r="G42" s="37" t="s">
        <v>
501</v>
      </c>
      <c r="H42" s="37" t="s">
        <v>
501</v>
      </c>
      <c r="I42" s="37" t="s">
        <v>
501</v>
      </c>
      <c r="J42" s="38" t="s">
        <v>
501</v>
      </c>
      <c r="K42" s="22"/>
      <c r="L42" s="22"/>
      <c r="M42" s="22"/>
      <c r="N42" s="22"/>
      <c r="O42" s="22"/>
      <c r="P42" s="22"/>
    </row>
    <row r="43" spans="1:16" ht="39" customHeight="1" thickBot="1">
      <c r="A43" s="22"/>
      <c r="B43" s="40"/>
      <c r="C43" s="1183" t="s">
        <v>
558</v>
      </c>
      <c r="D43" s="1184"/>
      <c r="E43" s="1185"/>
      <c r="F43" s="41" t="s">
        <v>
501</v>
      </c>
      <c r="G43" s="42" t="s">
        <v>
501</v>
      </c>
      <c r="H43" s="42" t="s">
        <v>
501</v>
      </c>
      <c r="I43" s="42" t="s">
        <v>
501</v>
      </c>
      <c r="J43" s="43" t="s">
        <v>
501</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Zhng/vnuydUdBO/H9tPiXAVpQ/sydirDt85Njt70nbBfIA+1fuDzeF2VXK0rTfGGvzWfJxkSz0IMGUr37ivhQ==" saltValue="A4d/+vjKkjCjQ3hyrnu1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544</v>
      </c>
      <c r="L44" s="56" t="s">
        <v>
545</v>
      </c>
      <c r="M44" s="56" t="s">
        <v>
546</v>
      </c>
      <c r="N44" s="56" t="s">
        <v>
547</v>
      </c>
      <c r="O44" s="57" t="s">
        <v>
548</v>
      </c>
      <c r="P44" s="48"/>
      <c r="Q44" s="48"/>
      <c r="R44" s="48"/>
      <c r="S44" s="48"/>
      <c r="T44" s="48"/>
      <c r="U44" s="48"/>
    </row>
    <row r="45" spans="1:21" ht="30.75" customHeight="1">
      <c r="A45" s="48"/>
      <c r="B45" s="1196" t="s">
        <v>
11</v>
      </c>
      <c r="C45" s="1197"/>
      <c r="D45" s="58"/>
      <c r="E45" s="1202" t="s">
        <v>
12</v>
      </c>
      <c r="F45" s="1202"/>
      <c r="G45" s="1202"/>
      <c r="H45" s="1202"/>
      <c r="I45" s="1202"/>
      <c r="J45" s="1203"/>
      <c r="K45" s="59">
        <v>
1470</v>
      </c>
      <c r="L45" s="60">
        <v>
1470</v>
      </c>
      <c r="M45" s="60">
        <v>
1383</v>
      </c>
      <c r="N45" s="60">
        <v>
992</v>
      </c>
      <c r="O45" s="61">
        <v>
770</v>
      </c>
      <c r="P45" s="48"/>
      <c r="Q45" s="48"/>
      <c r="R45" s="48"/>
      <c r="S45" s="48"/>
      <c r="T45" s="48"/>
      <c r="U45" s="48"/>
    </row>
    <row r="46" spans="1:21" ht="30.75" customHeight="1">
      <c r="A46" s="48"/>
      <c r="B46" s="1198"/>
      <c r="C46" s="1199"/>
      <c r="D46" s="62"/>
      <c r="E46" s="1190" t="s">
        <v>
13</v>
      </c>
      <c r="F46" s="1190"/>
      <c r="G46" s="1190"/>
      <c r="H46" s="1190"/>
      <c r="I46" s="1190"/>
      <c r="J46" s="1191"/>
      <c r="K46" s="63" t="s">
        <v>
501</v>
      </c>
      <c r="L46" s="64" t="s">
        <v>
501</v>
      </c>
      <c r="M46" s="64" t="s">
        <v>
501</v>
      </c>
      <c r="N46" s="64" t="s">
        <v>
501</v>
      </c>
      <c r="O46" s="65" t="s">
        <v>
501</v>
      </c>
      <c r="P46" s="48"/>
      <c r="Q46" s="48"/>
      <c r="R46" s="48"/>
      <c r="S46" s="48"/>
      <c r="T46" s="48"/>
      <c r="U46" s="48"/>
    </row>
    <row r="47" spans="1:21" ht="30.75" customHeight="1">
      <c r="A47" s="48"/>
      <c r="B47" s="1198"/>
      <c r="C47" s="1199"/>
      <c r="D47" s="62"/>
      <c r="E47" s="1190" t="s">
        <v>
14</v>
      </c>
      <c r="F47" s="1190"/>
      <c r="G47" s="1190"/>
      <c r="H47" s="1190"/>
      <c r="I47" s="1190"/>
      <c r="J47" s="1191"/>
      <c r="K47" s="63" t="s">
        <v>
501</v>
      </c>
      <c r="L47" s="64" t="s">
        <v>
501</v>
      </c>
      <c r="M47" s="64" t="s">
        <v>
501</v>
      </c>
      <c r="N47" s="64" t="s">
        <v>
501</v>
      </c>
      <c r="O47" s="65" t="s">
        <v>
501</v>
      </c>
      <c r="P47" s="48"/>
      <c r="Q47" s="48"/>
      <c r="R47" s="48"/>
      <c r="S47" s="48"/>
      <c r="T47" s="48"/>
      <c r="U47" s="48"/>
    </row>
    <row r="48" spans="1:21" ht="30.75" customHeight="1">
      <c r="A48" s="48"/>
      <c r="B48" s="1198"/>
      <c r="C48" s="1199"/>
      <c r="D48" s="62"/>
      <c r="E48" s="1190" t="s">
        <v>
15</v>
      </c>
      <c r="F48" s="1190"/>
      <c r="G48" s="1190"/>
      <c r="H48" s="1190"/>
      <c r="I48" s="1190"/>
      <c r="J48" s="1191"/>
      <c r="K48" s="63" t="s">
        <v>
501</v>
      </c>
      <c r="L48" s="64" t="s">
        <v>
501</v>
      </c>
      <c r="M48" s="64" t="s">
        <v>
501</v>
      </c>
      <c r="N48" s="64" t="s">
        <v>
501</v>
      </c>
      <c r="O48" s="65" t="s">
        <v>
501</v>
      </c>
      <c r="P48" s="48"/>
      <c r="Q48" s="48"/>
      <c r="R48" s="48"/>
      <c r="S48" s="48"/>
      <c r="T48" s="48"/>
      <c r="U48" s="48"/>
    </row>
    <row r="49" spans="1:21" ht="30.75" customHeight="1">
      <c r="A49" s="48"/>
      <c r="B49" s="1198"/>
      <c r="C49" s="1199"/>
      <c r="D49" s="62"/>
      <c r="E49" s="1190" t="s">
        <v>
16</v>
      </c>
      <c r="F49" s="1190"/>
      <c r="G49" s="1190"/>
      <c r="H49" s="1190"/>
      <c r="I49" s="1190"/>
      <c r="J49" s="1191"/>
      <c r="K49" s="63">
        <v>
262</v>
      </c>
      <c r="L49" s="64">
        <v>
218</v>
      </c>
      <c r="M49" s="64">
        <v>
200</v>
      </c>
      <c r="N49" s="64">
        <v>
133</v>
      </c>
      <c r="O49" s="65">
        <v>
109</v>
      </c>
      <c r="P49" s="48"/>
      <c r="Q49" s="48"/>
      <c r="R49" s="48"/>
      <c r="S49" s="48"/>
      <c r="T49" s="48"/>
      <c r="U49" s="48"/>
    </row>
    <row r="50" spans="1:21" ht="30.75" customHeight="1">
      <c r="A50" s="48"/>
      <c r="B50" s="1198"/>
      <c r="C50" s="1199"/>
      <c r="D50" s="62"/>
      <c r="E50" s="1190" t="s">
        <v>
17</v>
      </c>
      <c r="F50" s="1190"/>
      <c r="G50" s="1190"/>
      <c r="H50" s="1190"/>
      <c r="I50" s="1190"/>
      <c r="J50" s="1191"/>
      <c r="K50" s="63">
        <v>
1133</v>
      </c>
      <c r="L50" s="64">
        <v>
895</v>
      </c>
      <c r="M50" s="64">
        <v>
701</v>
      </c>
      <c r="N50" s="64">
        <v>
526</v>
      </c>
      <c r="O50" s="65">
        <v>
430</v>
      </c>
      <c r="P50" s="48"/>
      <c r="Q50" s="48"/>
      <c r="R50" s="48"/>
      <c r="S50" s="48"/>
      <c r="T50" s="48"/>
      <c r="U50" s="48"/>
    </row>
    <row r="51" spans="1:21" ht="30.75" customHeight="1">
      <c r="A51" s="48"/>
      <c r="B51" s="1200"/>
      <c r="C51" s="1201"/>
      <c r="D51" s="66"/>
      <c r="E51" s="1190" t="s">
        <v>
18</v>
      </c>
      <c r="F51" s="1190"/>
      <c r="G51" s="1190"/>
      <c r="H51" s="1190"/>
      <c r="I51" s="1190"/>
      <c r="J51" s="1191"/>
      <c r="K51" s="63" t="s">
        <v>
501</v>
      </c>
      <c r="L51" s="64" t="s">
        <v>
501</v>
      </c>
      <c r="M51" s="64" t="s">
        <v>
501</v>
      </c>
      <c r="N51" s="64" t="s">
        <v>
501</v>
      </c>
      <c r="O51" s="65" t="s">
        <v>
501</v>
      </c>
      <c r="P51" s="48"/>
      <c r="Q51" s="48"/>
      <c r="R51" s="48"/>
      <c r="S51" s="48"/>
      <c r="T51" s="48"/>
      <c r="U51" s="48"/>
    </row>
    <row r="52" spans="1:21" ht="30.75" customHeight="1">
      <c r="A52" s="48"/>
      <c r="B52" s="1188" t="s">
        <v>
19</v>
      </c>
      <c r="C52" s="1189"/>
      <c r="D52" s="66"/>
      <c r="E52" s="1190" t="s">
        <v>
20</v>
      </c>
      <c r="F52" s="1190"/>
      <c r="G52" s="1190"/>
      <c r="H52" s="1190"/>
      <c r="I52" s="1190"/>
      <c r="J52" s="1191"/>
      <c r="K52" s="63">
        <v>
3866</v>
      </c>
      <c r="L52" s="64">
        <v>
3966</v>
      </c>
      <c r="M52" s="64">
        <v>
4141</v>
      </c>
      <c r="N52" s="64">
        <v>
3707</v>
      </c>
      <c r="O52" s="65">
        <v>
3752</v>
      </c>
      <c r="P52" s="48"/>
      <c r="Q52" s="48"/>
      <c r="R52" s="48"/>
      <c r="S52" s="48"/>
      <c r="T52" s="48"/>
      <c r="U52" s="48"/>
    </row>
    <row r="53" spans="1:21" ht="30.75" customHeight="1" thickBot="1">
      <c r="A53" s="48"/>
      <c r="B53" s="1192" t="s">
        <v>
21</v>
      </c>
      <c r="C53" s="1193"/>
      <c r="D53" s="67"/>
      <c r="E53" s="1194" t="s">
        <v>
22</v>
      </c>
      <c r="F53" s="1194"/>
      <c r="G53" s="1194"/>
      <c r="H53" s="1194"/>
      <c r="I53" s="1194"/>
      <c r="J53" s="1195"/>
      <c r="K53" s="68">
        <v>
-1001</v>
      </c>
      <c r="L53" s="69">
        <v>
-1383</v>
      </c>
      <c r="M53" s="69">
        <v>
-1857</v>
      </c>
      <c r="N53" s="69">
        <v>
-2056</v>
      </c>
      <c r="O53" s="70">
        <v>
-2443</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G5nXotHv0rfmXdBO2w+19jZbCPNYBL8BmnBOAZFMer4+viLZyxF5GVZON8TKG6lT1BEMvGaU8YvyAg/axpRfA==" saltValue="4uFbCyzs1iWwoYNzQUQJ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544</v>
      </c>
      <c r="J40" s="79" t="s">
        <v>
545</v>
      </c>
      <c r="K40" s="79" t="s">
        <v>
546</v>
      </c>
      <c r="L40" s="79" t="s">
        <v>
547</v>
      </c>
      <c r="M40" s="80" t="s">
        <v>
548</v>
      </c>
    </row>
    <row r="41" spans="2:13" ht="27.75" customHeight="1">
      <c r="B41" s="1204" t="s">
        <v>
24</v>
      </c>
      <c r="C41" s="1205"/>
      <c r="D41" s="81"/>
      <c r="E41" s="1210" t="s">
        <v>
25</v>
      </c>
      <c r="F41" s="1210"/>
      <c r="G41" s="1210"/>
      <c r="H41" s="1211"/>
      <c r="I41" s="82">
        <v>
5419</v>
      </c>
      <c r="J41" s="83">
        <v>
4132</v>
      </c>
      <c r="K41" s="83">
        <v>
2767</v>
      </c>
      <c r="L41" s="83">
        <v>
1828</v>
      </c>
      <c r="M41" s="84">
        <v>
1092</v>
      </c>
    </row>
    <row r="42" spans="2:13" ht="27.75" customHeight="1">
      <c r="B42" s="1206"/>
      <c r="C42" s="1207"/>
      <c r="D42" s="85"/>
      <c r="E42" s="1212" t="s">
        <v>
26</v>
      </c>
      <c r="F42" s="1212"/>
      <c r="G42" s="1212"/>
      <c r="H42" s="1213"/>
      <c r="I42" s="86">
        <v>
5703</v>
      </c>
      <c r="J42" s="87">
        <v>
5963</v>
      </c>
      <c r="K42" s="87">
        <v>
5266</v>
      </c>
      <c r="L42" s="87">
        <v>
4761</v>
      </c>
      <c r="M42" s="88">
        <v>
4255</v>
      </c>
    </row>
    <row r="43" spans="2:13" ht="27.75" customHeight="1">
      <c r="B43" s="1206"/>
      <c r="C43" s="1207"/>
      <c r="D43" s="85"/>
      <c r="E43" s="1212" t="s">
        <v>
27</v>
      </c>
      <c r="F43" s="1212"/>
      <c r="G43" s="1212"/>
      <c r="H43" s="1213"/>
      <c r="I43" s="86" t="s">
        <v>
501</v>
      </c>
      <c r="J43" s="87" t="s">
        <v>
501</v>
      </c>
      <c r="K43" s="87" t="s">
        <v>
501</v>
      </c>
      <c r="L43" s="87" t="s">
        <v>
501</v>
      </c>
      <c r="M43" s="88" t="s">
        <v>
501</v>
      </c>
    </row>
    <row r="44" spans="2:13" ht="27.75" customHeight="1">
      <c r="B44" s="1206"/>
      <c r="C44" s="1207"/>
      <c r="D44" s="85"/>
      <c r="E44" s="1212" t="s">
        <v>
28</v>
      </c>
      <c r="F44" s="1212"/>
      <c r="G44" s="1212"/>
      <c r="H44" s="1213"/>
      <c r="I44" s="86">
        <v>
1232</v>
      </c>
      <c r="J44" s="87">
        <v>
1137</v>
      </c>
      <c r="K44" s="87">
        <v>
1018</v>
      </c>
      <c r="L44" s="87">
        <v>
988</v>
      </c>
      <c r="M44" s="88">
        <v>
1126</v>
      </c>
    </row>
    <row r="45" spans="2:13" ht="27.75" customHeight="1">
      <c r="B45" s="1206"/>
      <c r="C45" s="1207"/>
      <c r="D45" s="85"/>
      <c r="E45" s="1212" t="s">
        <v>
29</v>
      </c>
      <c r="F45" s="1212"/>
      <c r="G45" s="1212"/>
      <c r="H45" s="1213"/>
      <c r="I45" s="86">
        <v>
16687</v>
      </c>
      <c r="J45" s="87">
        <v>
15921</v>
      </c>
      <c r="K45" s="87">
        <v>
15005</v>
      </c>
      <c r="L45" s="87">
        <v>
13205</v>
      </c>
      <c r="M45" s="88">
        <v>
13993</v>
      </c>
    </row>
    <row r="46" spans="2:13" ht="27.75" customHeight="1">
      <c r="B46" s="1206"/>
      <c r="C46" s="1207"/>
      <c r="D46" s="89"/>
      <c r="E46" s="1212" t="s">
        <v>
30</v>
      </c>
      <c r="F46" s="1212"/>
      <c r="G46" s="1212"/>
      <c r="H46" s="1213"/>
      <c r="I46" s="86" t="s">
        <v>
501</v>
      </c>
      <c r="J46" s="87" t="s">
        <v>
501</v>
      </c>
      <c r="K46" s="87" t="s">
        <v>
501</v>
      </c>
      <c r="L46" s="87" t="s">
        <v>
501</v>
      </c>
      <c r="M46" s="88" t="s">
        <v>
501</v>
      </c>
    </row>
    <row r="47" spans="2:13" ht="27.75" customHeight="1">
      <c r="B47" s="1206"/>
      <c r="C47" s="1207"/>
      <c r="D47" s="90"/>
      <c r="E47" s="1214" t="s">
        <v>
31</v>
      </c>
      <c r="F47" s="1215"/>
      <c r="G47" s="1215"/>
      <c r="H47" s="1216"/>
      <c r="I47" s="86" t="s">
        <v>
501</v>
      </c>
      <c r="J47" s="87" t="s">
        <v>
501</v>
      </c>
      <c r="K47" s="87" t="s">
        <v>
501</v>
      </c>
      <c r="L47" s="87" t="s">
        <v>
501</v>
      </c>
      <c r="M47" s="88" t="s">
        <v>
501</v>
      </c>
    </row>
    <row r="48" spans="2:13" ht="27.75" customHeight="1">
      <c r="B48" s="1206"/>
      <c r="C48" s="1207"/>
      <c r="D48" s="85"/>
      <c r="E48" s="1212" t="s">
        <v>
32</v>
      </c>
      <c r="F48" s="1212"/>
      <c r="G48" s="1212"/>
      <c r="H48" s="1213"/>
      <c r="I48" s="86" t="s">
        <v>
501</v>
      </c>
      <c r="J48" s="87" t="s">
        <v>
501</v>
      </c>
      <c r="K48" s="87" t="s">
        <v>
501</v>
      </c>
      <c r="L48" s="87" t="s">
        <v>
501</v>
      </c>
      <c r="M48" s="88" t="s">
        <v>
501</v>
      </c>
    </row>
    <row r="49" spans="2:13" ht="27.75" customHeight="1">
      <c r="B49" s="1208"/>
      <c r="C49" s="1209"/>
      <c r="D49" s="85"/>
      <c r="E49" s="1212" t="s">
        <v>
33</v>
      </c>
      <c r="F49" s="1212"/>
      <c r="G49" s="1212"/>
      <c r="H49" s="1213"/>
      <c r="I49" s="86" t="s">
        <v>
501</v>
      </c>
      <c r="J49" s="87" t="s">
        <v>
501</v>
      </c>
      <c r="K49" s="87" t="s">
        <v>
501</v>
      </c>
      <c r="L49" s="87" t="s">
        <v>
501</v>
      </c>
      <c r="M49" s="88" t="s">
        <v>
501</v>
      </c>
    </row>
    <row r="50" spans="2:13" ht="27.75" customHeight="1">
      <c r="B50" s="1217" t="s">
        <v>
34</v>
      </c>
      <c r="C50" s="1218"/>
      <c r="D50" s="91"/>
      <c r="E50" s="1212" t="s">
        <v>
35</v>
      </c>
      <c r="F50" s="1212"/>
      <c r="G50" s="1212"/>
      <c r="H50" s="1213"/>
      <c r="I50" s="86">
        <v>
129416</v>
      </c>
      <c r="J50" s="87">
        <v>
121009</v>
      </c>
      <c r="K50" s="87">
        <v>
128872</v>
      </c>
      <c r="L50" s="87">
        <v>
151403</v>
      </c>
      <c r="M50" s="88">
        <v>
153024</v>
      </c>
    </row>
    <row r="51" spans="2:13" ht="27.75" customHeight="1">
      <c r="B51" s="1206"/>
      <c r="C51" s="1207"/>
      <c r="D51" s="85"/>
      <c r="E51" s="1212" t="s">
        <v>
36</v>
      </c>
      <c r="F51" s="1212"/>
      <c r="G51" s="1212"/>
      <c r="H51" s="1213"/>
      <c r="I51" s="86" t="s">
        <v>
501</v>
      </c>
      <c r="J51" s="87" t="s">
        <v>
501</v>
      </c>
      <c r="K51" s="87" t="s">
        <v>
501</v>
      </c>
      <c r="L51" s="87" t="s">
        <v>
501</v>
      </c>
      <c r="M51" s="88" t="s">
        <v>
501</v>
      </c>
    </row>
    <row r="52" spans="2:13" ht="27.75" customHeight="1">
      <c r="B52" s="1208"/>
      <c r="C52" s="1209"/>
      <c r="D52" s="85"/>
      <c r="E52" s="1212" t="s">
        <v>
37</v>
      </c>
      <c r="F52" s="1212"/>
      <c r="G52" s="1212"/>
      <c r="H52" s="1213"/>
      <c r="I52" s="86">
        <v>
47984</v>
      </c>
      <c r="J52" s="87">
        <v>
44985</v>
      </c>
      <c r="K52" s="87">
        <v>
41509</v>
      </c>
      <c r="L52" s="87">
        <v>
38120</v>
      </c>
      <c r="M52" s="88">
        <v>
34795</v>
      </c>
    </row>
    <row r="53" spans="2:13" ht="27.75" customHeight="1" thickBot="1">
      <c r="B53" s="1219" t="s">
        <v>
38</v>
      </c>
      <c r="C53" s="1220"/>
      <c r="D53" s="92"/>
      <c r="E53" s="1221" t="s">
        <v>
39</v>
      </c>
      <c r="F53" s="1221"/>
      <c r="G53" s="1221"/>
      <c r="H53" s="1222"/>
      <c r="I53" s="93">
        <v>
-148359</v>
      </c>
      <c r="J53" s="94">
        <v>
-138841</v>
      </c>
      <c r="K53" s="94">
        <v>
-146326</v>
      </c>
      <c r="L53" s="94">
        <v>
-168741</v>
      </c>
      <c r="M53" s="95">
        <v>
-167354</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VTu+WcyjFblDrgwLMxZ0Z5oC7mmCdqjOnHptHGIUWnDnhc6P4H/cVk0xAPEkJjunB5cidkm6MXNiG3xv05Ewg==" saltValue="CrLAChpmVG05xubl5Jt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41</v>
      </c>
    </row>
    <row r="54" spans="2:8" ht="29.25" customHeight="1" thickBot="1">
      <c r="B54" s="101" t="s">
        <v>
1</v>
      </c>
      <c r="C54" s="102"/>
      <c r="D54" s="102"/>
      <c r="E54" s="103" t="s">
        <v>
2</v>
      </c>
      <c r="F54" s="104" t="s">
        <v>
546</v>
      </c>
      <c r="G54" s="104" t="s">
        <v>
547</v>
      </c>
      <c r="H54" s="105" t="s">
        <v>
548</v>
      </c>
    </row>
    <row r="55" spans="2:8" ht="52.5" customHeight="1">
      <c r="B55" s="106"/>
      <c r="C55" s="1231" t="s">
        <v>
42</v>
      </c>
      <c r="D55" s="1231"/>
      <c r="E55" s="1232"/>
      <c r="F55" s="107">
        <v>
67592</v>
      </c>
      <c r="G55" s="107">
        <v>
72258</v>
      </c>
      <c r="H55" s="108">
        <v>
44530</v>
      </c>
    </row>
    <row r="56" spans="2:8" ht="52.5" customHeight="1">
      <c r="B56" s="109"/>
      <c r="C56" s="1233" t="s">
        <v>
43</v>
      </c>
      <c r="D56" s="1233"/>
      <c r="E56" s="1234"/>
      <c r="F56" s="110" t="s">
        <v>
501</v>
      </c>
      <c r="G56" s="110" t="s">
        <v>
501</v>
      </c>
      <c r="H56" s="111" t="s">
        <v>
501</v>
      </c>
    </row>
    <row r="57" spans="2:8" ht="53.25" customHeight="1">
      <c r="B57" s="109"/>
      <c r="C57" s="1235" t="s">
        <v>
44</v>
      </c>
      <c r="D57" s="1235"/>
      <c r="E57" s="1236"/>
      <c r="F57" s="112">
        <v>
57210</v>
      </c>
      <c r="G57" s="112">
        <v>
74861</v>
      </c>
      <c r="H57" s="113">
        <v>
103948</v>
      </c>
    </row>
    <row r="58" spans="2:8" ht="45.75" customHeight="1">
      <c r="B58" s="114"/>
      <c r="C58" s="1223" t="s">
        <v>
573</v>
      </c>
      <c r="D58" s="1224"/>
      <c r="E58" s="1225"/>
      <c r="F58" s="115">
        <v>
4775</v>
      </c>
      <c r="G58" s="115">
        <v>
12008</v>
      </c>
      <c r="H58" s="116">
        <v>
54016</v>
      </c>
    </row>
    <row r="59" spans="2:8" ht="45.75" customHeight="1">
      <c r="B59" s="114"/>
      <c r="C59" s="1223" t="s">
        <v>
574</v>
      </c>
      <c r="D59" s="1224"/>
      <c r="E59" s="1225"/>
      <c r="F59" s="115">
        <v>
11630</v>
      </c>
      <c r="G59" s="115">
        <v>
16780</v>
      </c>
      <c r="H59" s="116">
        <v>
14621</v>
      </c>
    </row>
    <row r="60" spans="2:8" ht="45.75" customHeight="1">
      <c r="B60" s="114"/>
      <c r="C60" s="1223" t="s">
        <v>
575</v>
      </c>
      <c r="D60" s="1224"/>
      <c r="E60" s="1225"/>
      <c r="F60" s="115">
        <v>
14949</v>
      </c>
      <c r="G60" s="115">
        <v>
19586</v>
      </c>
      <c r="H60" s="116">
        <v>
10600</v>
      </c>
    </row>
    <row r="61" spans="2:8" ht="45.75" customHeight="1">
      <c r="B61" s="114"/>
      <c r="C61" s="1223" t="s">
        <v>
576</v>
      </c>
      <c r="D61" s="1224"/>
      <c r="E61" s="1225"/>
      <c r="F61" s="115">
        <v>
8253</v>
      </c>
      <c r="G61" s="115">
        <v>
8526</v>
      </c>
      <c r="H61" s="116">
        <v>
8268</v>
      </c>
    </row>
    <row r="62" spans="2:8" ht="45.75" customHeight="1" thickBot="1">
      <c r="B62" s="117"/>
      <c r="C62" s="1226" t="s">
        <v>
577</v>
      </c>
      <c r="D62" s="1227"/>
      <c r="E62" s="1228"/>
      <c r="F62" s="118">
        <v>
5045</v>
      </c>
      <c r="G62" s="118">
        <v>
5028</v>
      </c>
      <c r="H62" s="119">
        <v>
4458</v>
      </c>
    </row>
    <row r="63" spans="2:8" ht="52.5" customHeight="1" thickBot="1">
      <c r="B63" s="120"/>
      <c r="C63" s="1229" t="s">
        <v>
45</v>
      </c>
      <c r="D63" s="1229"/>
      <c r="E63" s="1230"/>
      <c r="F63" s="121">
        <v>
124801</v>
      </c>
      <c r="G63" s="121">
        <v>
147119</v>
      </c>
      <c r="H63" s="122">
        <v>
148478</v>
      </c>
    </row>
    <row r="64" spans="2:8" ht="15" customHeight="1"/>
    <row r="65" ht="0" hidden="1" customHeight="1"/>
    <row r="66" ht="0" hidden="1" customHeight="1"/>
  </sheetData>
  <sheetProtection algorithmName="SHA-512" hashValue="Q5FQBm2wUQlEU2C8w+XIBl9e2/fRw0I1cRJqU1JL28W7olPy/qv5HlRdbgKUSu+t+UYtsqs3JHF86LcmpFPESg==" saltValue="oRSSVZiUmi1cR5iISSGh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65" sqref="AN65:DC69"/>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
578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
578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
579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
580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
581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
582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
544</v>
      </c>
      <c r="BQ50" s="1271"/>
      <c r="BR50" s="1271"/>
      <c r="BS50" s="1271"/>
      <c r="BT50" s="1271"/>
      <c r="BU50" s="1271"/>
      <c r="BV50" s="1271"/>
      <c r="BW50" s="1271"/>
      <c r="BX50" s="1271" t="s">
        <v>
545</v>
      </c>
      <c r="BY50" s="1271"/>
      <c r="BZ50" s="1271"/>
      <c r="CA50" s="1271"/>
      <c r="CB50" s="1271"/>
      <c r="CC50" s="1271"/>
      <c r="CD50" s="1271"/>
      <c r="CE50" s="1271"/>
      <c r="CF50" s="1271" t="s">
        <v>
546</v>
      </c>
      <c r="CG50" s="1271"/>
      <c r="CH50" s="1271"/>
      <c r="CI50" s="1271"/>
      <c r="CJ50" s="1271"/>
      <c r="CK50" s="1271"/>
      <c r="CL50" s="1271"/>
      <c r="CM50" s="1271"/>
      <c r="CN50" s="1271" t="s">
        <v>
547</v>
      </c>
      <c r="CO50" s="1271"/>
      <c r="CP50" s="1271"/>
      <c r="CQ50" s="1271"/>
      <c r="CR50" s="1271"/>
      <c r="CS50" s="1271"/>
      <c r="CT50" s="1271"/>
      <c r="CU50" s="1271"/>
      <c r="CV50" s="1271" t="s">
        <v>
548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
583</v>
      </c>
      <c r="AO51" s="1275"/>
      <c r="AP51" s="1275"/>
      <c r="AQ51" s="1275"/>
      <c r="AR51" s="1275"/>
      <c r="AS51" s="1275"/>
      <c r="AT51" s="1275"/>
      <c r="AU51" s="1275"/>
      <c r="AV51" s="1275"/>
      <c r="AW51" s="1275"/>
      <c r="AX51" s="1275"/>
      <c r="AY51" s="1275"/>
      <c r="AZ51" s="1275"/>
      <c r="BA51" s="1275"/>
      <c r="BB51" s="1275" t="s">
        <v>
584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
585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
33.299999999999997</v>
      </c>
      <c r="CO53" s="1277"/>
      <c r="CP53" s="1277"/>
      <c r="CQ53" s="1277"/>
      <c r="CR53" s="1277"/>
      <c r="CS53" s="1277"/>
      <c r="CT53" s="1277"/>
      <c r="CU53" s="1277"/>
      <c r="CV53" s="1277">
        <v>
33.9</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
586</v>
      </c>
      <c r="AO55" s="1271"/>
      <c r="AP55" s="1271"/>
      <c r="AQ55" s="1271"/>
      <c r="AR55" s="1271"/>
      <c r="AS55" s="1271"/>
      <c r="AT55" s="1271"/>
      <c r="AU55" s="1271"/>
      <c r="AV55" s="1271"/>
      <c r="AW55" s="1271"/>
      <c r="AX55" s="1271"/>
      <c r="AY55" s="1271"/>
      <c r="AZ55" s="1271"/>
      <c r="BA55" s="1271"/>
      <c r="BB55" s="1275" t="s">
        <v>
584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
0</v>
      </c>
      <c r="CO55" s="1277"/>
      <c r="CP55" s="1277"/>
      <c r="CQ55" s="1277"/>
      <c r="CR55" s="1277"/>
      <c r="CS55" s="1277"/>
      <c r="CT55" s="1277"/>
      <c r="CU55" s="1277"/>
      <c r="CV55" s="1277">
        <v>
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
585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
56.8</v>
      </c>
      <c r="CO57" s="1277"/>
      <c r="CP57" s="1277"/>
      <c r="CQ57" s="1277"/>
      <c r="CR57" s="1277"/>
      <c r="CS57" s="1277"/>
      <c r="CT57" s="1277"/>
      <c r="CU57" s="1277"/>
      <c r="CV57" s="1277">
        <v>
57.1</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
587</v>
      </c>
    </row>
    <row r="64" spans="1:109">
      <c r="B64" s="1246"/>
      <c r="G64" s="1253"/>
      <c r="I64" s="1287"/>
      <c r="J64" s="1287"/>
      <c r="K64" s="1287"/>
      <c r="L64" s="1287"/>
      <c r="M64" s="1287"/>
      <c r="N64" s="1288"/>
      <c r="AM64" s="1253"/>
      <c r="AN64" s="1253" t="s">
        <v>
580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
588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
582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
544</v>
      </c>
      <c r="BQ72" s="1271"/>
      <c r="BR72" s="1271"/>
      <c r="BS72" s="1271"/>
      <c r="BT72" s="1271"/>
      <c r="BU72" s="1271"/>
      <c r="BV72" s="1271"/>
      <c r="BW72" s="1271"/>
      <c r="BX72" s="1271" t="s">
        <v>
545</v>
      </c>
      <c r="BY72" s="1271"/>
      <c r="BZ72" s="1271"/>
      <c r="CA72" s="1271"/>
      <c r="CB72" s="1271"/>
      <c r="CC72" s="1271"/>
      <c r="CD72" s="1271"/>
      <c r="CE72" s="1271"/>
      <c r="CF72" s="1271" t="s">
        <v>
546</v>
      </c>
      <c r="CG72" s="1271"/>
      <c r="CH72" s="1271"/>
      <c r="CI72" s="1271"/>
      <c r="CJ72" s="1271"/>
      <c r="CK72" s="1271"/>
      <c r="CL72" s="1271"/>
      <c r="CM72" s="1271"/>
      <c r="CN72" s="1271" t="s">
        <v>
547</v>
      </c>
      <c r="CO72" s="1271"/>
      <c r="CP72" s="1271"/>
      <c r="CQ72" s="1271"/>
      <c r="CR72" s="1271"/>
      <c r="CS72" s="1271"/>
      <c r="CT72" s="1271"/>
      <c r="CU72" s="1271"/>
      <c r="CV72" s="1271" t="s">
        <v>
548</v>
      </c>
      <c r="CW72" s="1271"/>
      <c r="CX72" s="1271"/>
      <c r="CY72" s="1271"/>
      <c r="CZ72" s="1271"/>
      <c r="DA72" s="1271"/>
      <c r="DB72" s="1271"/>
      <c r="DC72" s="1271"/>
    </row>
    <row r="73" spans="2:107">
      <c r="B73" s="1246"/>
      <c r="G73" s="1272"/>
      <c r="H73" s="1272"/>
      <c r="I73" s="1272"/>
      <c r="J73" s="1272"/>
      <c r="K73" s="1294"/>
      <c r="L73" s="1294"/>
      <c r="M73" s="1294"/>
      <c r="N73" s="1294"/>
      <c r="AM73" s="1264"/>
      <c r="AN73" s="1275" t="s">
        <v>
583</v>
      </c>
      <c r="AO73" s="1275"/>
      <c r="AP73" s="1275"/>
      <c r="AQ73" s="1275"/>
      <c r="AR73" s="1275"/>
      <c r="AS73" s="1275"/>
      <c r="AT73" s="1275"/>
      <c r="AU73" s="1275"/>
      <c r="AV73" s="1275"/>
      <c r="AW73" s="1275"/>
      <c r="AX73" s="1275"/>
      <c r="AY73" s="1275"/>
      <c r="AZ73" s="1275"/>
      <c r="BA73" s="1275"/>
      <c r="BB73" s="1275" t="s">
        <v>
584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
589</v>
      </c>
      <c r="BC75" s="1275"/>
      <c r="BD75" s="1275"/>
      <c r="BE75" s="1275"/>
      <c r="BF75" s="1275"/>
      <c r="BG75" s="1275"/>
      <c r="BH75" s="1275"/>
      <c r="BI75" s="1275"/>
      <c r="BJ75" s="1275"/>
      <c r="BK75" s="1275"/>
      <c r="BL75" s="1275"/>
      <c r="BM75" s="1275"/>
      <c r="BN75" s="1275"/>
      <c r="BO75" s="1275"/>
      <c r="BP75" s="1277">
        <v>
-0.9</v>
      </c>
      <c r="BQ75" s="1277"/>
      <c r="BR75" s="1277"/>
      <c r="BS75" s="1277"/>
      <c r="BT75" s="1277"/>
      <c r="BU75" s="1277"/>
      <c r="BV75" s="1277"/>
      <c r="BW75" s="1277"/>
      <c r="BX75" s="1277">
        <v>
-1.4</v>
      </c>
      <c r="BY75" s="1277"/>
      <c r="BZ75" s="1277"/>
      <c r="CA75" s="1277"/>
      <c r="CB75" s="1277"/>
      <c r="CC75" s="1277"/>
      <c r="CD75" s="1277"/>
      <c r="CE75" s="1277"/>
      <c r="CF75" s="1277">
        <v>
-1.9</v>
      </c>
      <c r="CG75" s="1277"/>
      <c r="CH75" s="1277"/>
      <c r="CI75" s="1277"/>
      <c r="CJ75" s="1277"/>
      <c r="CK75" s="1277"/>
      <c r="CL75" s="1277"/>
      <c r="CM75" s="1277"/>
      <c r="CN75" s="1277">
        <v>
-2.2000000000000002</v>
      </c>
      <c r="CO75" s="1277"/>
      <c r="CP75" s="1277"/>
      <c r="CQ75" s="1277"/>
      <c r="CR75" s="1277"/>
      <c r="CS75" s="1277"/>
      <c r="CT75" s="1277"/>
      <c r="CU75" s="1277"/>
      <c r="CV75" s="1277">
        <v>
-2.5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
586</v>
      </c>
      <c r="AO77" s="1271"/>
      <c r="AP77" s="1271"/>
      <c r="AQ77" s="1271"/>
      <c r="AR77" s="1271"/>
      <c r="AS77" s="1271"/>
      <c r="AT77" s="1271"/>
      <c r="AU77" s="1271"/>
      <c r="AV77" s="1271"/>
      <c r="AW77" s="1271"/>
      <c r="AX77" s="1271"/>
      <c r="AY77" s="1271"/>
      <c r="AZ77" s="1271"/>
      <c r="BA77" s="1271"/>
      <c r="BB77" s="1275" t="s">
        <v>
584</v>
      </c>
      <c r="BC77" s="1275"/>
      <c r="BD77" s="1275"/>
      <c r="BE77" s="1275"/>
      <c r="BF77" s="1275"/>
      <c r="BG77" s="1275"/>
      <c r="BH77" s="1275"/>
      <c r="BI77" s="1275"/>
      <c r="BJ77" s="1275"/>
      <c r="BK77" s="1275"/>
      <c r="BL77" s="1275"/>
      <c r="BM77" s="1275"/>
      <c r="BN77" s="1275"/>
      <c r="BO77" s="1275"/>
      <c r="BP77" s="1277">
        <v>
0</v>
      </c>
      <c r="BQ77" s="1277"/>
      <c r="BR77" s="1277"/>
      <c r="BS77" s="1277"/>
      <c r="BT77" s="1277"/>
      <c r="BU77" s="1277"/>
      <c r="BV77" s="1277"/>
      <c r="BW77" s="1277"/>
      <c r="BX77" s="1277">
        <v>
0</v>
      </c>
      <c r="BY77" s="1277"/>
      <c r="BZ77" s="1277"/>
      <c r="CA77" s="1277"/>
      <c r="CB77" s="1277"/>
      <c r="CC77" s="1277"/>
      <c r="CD77" s="1277"/>
      <c r="CE77" s="1277"/>
      <c r="CF77" s="1277">
        <v>
0</v>
      </c>
      <c r="CG77" s="1277"/>
      <c r="CH77" s="1277"/>
      <c r="CI77" s="1277"/>
      <c r="CJ77" s="1277"/>
      <c r="CK77" s="1277"/>
      <c r="CL77" s="1277"/>
      <c r="CM77" s="1277"/>
      <c r="CN77" s="1277">
        <v>
0</v>
      </c>
      <c r="CO77" s="1277"/>
      <c r="CP77" s="1277"/>
      <c r="CQ77" s="1277"/>
      <c r="CR77" s="1277"/>
      <c r="CS77" s="1277"/>
      <c r="CT77" s="1277"/>
      <c r="CU77" s="1277"/>
      <c r="CV77" s="1277">
        <v>
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
589</v>
      </c>
      <c r="BC79" s="1275"/>
      <c r="BD79" s="1275"/>
      <c r="BE79" s="1275"/>
      <c r="BF79" s="1275"/>
      <c r="BG79" s="1275"/>
      <c r="BH79" s="1275"/>
      <c r="BI79" s="1275"/>
      <c r="BJ79" s="1275"/>
      <c r="BK79" s="1275"/>
      <c r="BL79" s="1275"/>
      <c r="BM79" s="1275"/>
      <c r="BN79" s="1275"/>
      <c r="BO79" s="1275"/>
      <c r="BP79" s="1277">
        <v>
-1.3</v>
      </c>
      <c r="BQ79" s="1277"/>
      <c r="BR79" s="1277"/>
      <c r="BS79" s="1277"/>
      <c r="BT79" s="1277"/>
      <c r="BU79" s="1277"/>
      <c r="BV79" s="1277"/>
      <c r="BW79" s="1277"/>
      <c r="BX79" s="1277">
        <v>
-1.8</v>
      </c>
      <c r="BY79" s="1277"/>
      <c r="BZ79" s="1277"/>
      <c r="CA79" s="1277"/>
      <c r="CB79" s="1277"/>
      <c r="CC79" s="1277"/>
      <c r="CD79" s="1277"/>
      <c r="CE79" s="1277"/>
      <c r="CF79" s="1277">
        <v>
-2.2999999999999998</v>
      </c>
      <c r="CG79" s="1277"/>
      <c r="CH79" s="1277"/>
      <c r="CI79" s="1277"/>
      <c r="CJ79" s="1277"/>
      <c r="CK79" s="1277"/>
      <c r="CL79" s="1277"/>
      <c r="CM79" s="1277"/>
      <c r="CN79" s="1277">
        <v>
-2.8</v>
      </c>
      <c r="CO79" s="1277"/>
      <c r="CP79" s="1277"/>
      <c r="CQ79" s="1277"/>
      <c r="CR79" s="1277"/>
      <c r="CS79" s="1277"/>
      <c r="CT79" s="1277"/>
      <c r="CU79" s="1277"/>
      <c r="CV79" s="1277">
        <v>
-3.2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RQKx6a42N6WaYteSJT8GEOxk++qN4O6ldSq8utp8AUD0L+0Nkra6i2Yd2bvMPfsrDGN6aO/bQRI0ReF3r2ALg==" saltValue="2cGQ/UxRIWbcMKHKwb3C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00"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pL9xauzto2yF2FToj3RCSMH+2S2hCjAkPSj3SPpNsSq1V1fnn0RUw9s5AH1mREkwD2sw8kMvJYjem28vMY95g==" saltValue="GZR0Hak4CEdCeP5R9QjB0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e1WISuvuDx8TDhu4o6SUPdZ9VPINWpxd7wSe8t76TukkaKZZ8b4QMJu8G0P61SUz0I9C188FZrWh9kXFYRApA==" saltValue="ytWnXNX2DBz7qZc+/qNYl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46</v>
      </c>
      <c r="E2" s="134"/>
      <c r="F2" s="135" t="s">
        <v>
541</v>
      </c>
      <c r="G2" s="136"/>
      <c r="H2" s="137"/>
    </row>
    <row r="3" spans="1:8">
      <c r="A3" s="133" t="s">
        <v>
534</v>
      </c>
      <c r="B3" s="138"/>
      <c r="C3" s="139"/>
      <c r="D3" s="140">
        <v>
88852</v>
      </c>
      <c r="E3" s="141"/>
      <c r="F3" s="142">
        <v>
36861</v>
      </c>
      <c r="G3" s="143"/>
      <c r="H3" s="144"/>
    </row>
    <row r="4" spans="1:8">
      <c r="A4" s="145"/>
      <c r="B4" s="146"/>
      <c r="C4" s="147"/>
      <c r="D4" s="148">
        <v>
70571</v>
      </c>
      <c r="E4" s="149"/>
      <c r="F4" s="150">
        <v>
23990</v>
      </c>
      <c r="G4" s="151"/>
      <c r="H4" s="152"/>
    </row>
    <row r="5" spans="1:8">
      <c r="A5" s="133" t="s">
        <v>
536</v>
      </c>
      <c r="B5" s="138"/>
      <c r="C5" s="139"/>
      <c r="D5" s="140">
        <v>
188557</v>
      </c>
      <c r="E5" s="141"/>
      <c r="F5" s="142">
        <v>
47064</v>
      </c>
      <c r="G5" s="143"/>
      <c r="H5" s="144"/>
    </row>
    <row r="6" spans="1:8">
      <c r="A6" s="145"/>
      <c r="B6" s="146"/>
      <c r="C6" s="147"/>
      <c r="D6" s="148">
        <v>
161021</v>
      </c>
      <c r="E6" s="149"/>
      <c r="F6" s="150">
        <v>
32508</v>
      </c>
      <c r="G6" s="151"/>
      <c r="H6" s="152"/>
    </row>
    <row r="7" spans="1:8">
      <c r="A7" s="133" t="s">
        <v>
537</v>
      </c>
      <c r="B7" s="138"/>
      <c r="C7" s="139"/>
      <c r="D7" s="140">
        <v>
106827</v>
      </c>
      <c r="E7" s="141"/>
      <c r="F7" s="142">
        <v>
43773</v>
      </c>
      <c r="G7" s="143"/>
      <c r="H7" s="144"/>
    </row>
    <row r="8" spans="1:8">
      <c r="A8" s="145"/>
      <c r="B8" s="146"/>
      <c r="C8" s="147"/>
      <c r="D8" s="148">
        <v>
92923</v>
      </c>
      <c r="E8" s="149"/>
      <c r="F8" s="150">
        <v>
30346</v>
      </c>
      <c r="G8" s="151"/>
      <c r="H8" s="152"/>
    </row>
    <row r="9" spans="1:8">
      <c r="A9" s="133" t="s">
        <v>
538</v>
      </c>
      <c r="B9" s="138"/>
      <c r="C9" s="139"/>
      <c r="D9" s="140">
        <v>
61031</v>
      </c>
      <c r="E9" s="141"/>
      <c r="F9" s="142">
        <v>
51565</v>
      </c>
      <c r="G9" s="143"/>
      <c r="H9" s="144"/>
    </row>
    <row r="10" spans="1:8">
      <c r="A10" s="145"/>
      <c r="B10" s="146"/>
      <c r="C10" s="147"/>
      <c r="D10" s="148">
        <v>
39979</v>
      </c>
      <c r="E10" s="149"/>
      <c r="F10" s="150">
        <v>
35359</v>
      </c>
      <c r="G10" s="151"/>
      <c r="H10" s="152"/>
    </row>
    <row r="11" spans="1:8">
      <c r="A11" s="133" t="s">
        <v>
539</v>
      </c>
      <c r="B11" s="138"/>
      <c r="C11" s="139"/>
      <c r="D11" s="140">
        <v>
127276</v>
      </c>
      <c r="E11" s="141"/>
      <c r="F11" s="142">
        <v>
46686</v>
      </c>
      <c r="G11" s="143"/>
      <c r="H11" s="144"/>
    </row>
    <row r="12" spans="1:8">
      <c r="A12" s="145"/>
      <c r="B12" s="146"/>
      <c r="C12" s="153"/>
      <c r="D12" s="148">
        <v>
111099</v>
      </c>
      <c r="E12" s="149"/>
      <c r="F12" s="150">
        <v>
32595</v>
      </c>
      <c r="G12" s="151"/>
      <c r="H12" s="152"/>
    </row>
    <row r="13" spans="1:8">
      <c r="A13" s="133"/>
      <c r="B13" s="138"/>
      <c r="C13" s="154"/>
      <c r="D13" s="155">
        <v>
114509</v>
      </c>
      <c r="E13" s="156"/>
      <c r="F13" s="157">
        <v>
45190</v>
      </c>
      <c r="G13" s="158"/>
      <c r="H13" s="144"/>
    </row>
    <row r="14" spans="1:8">
      <c r="A14" s="145"/>
      <c r="B14" s="146"/>
      <c r="C14" s="147"/>
      <c r="D14" s="148">
        <v>
95119</v>
      </c>
      <c r="E14" s="149"/>
      <c r="F14" s="150">
        <v>
30960</v>
      </c>
      <c r="G14" s="151"/>
      <c r="H14" s="152"/>
    </row>
    <row r="17" spans="1:11">
      <c r="A17" s="129" t="s">
        <v>
47</v>
      </c>
    </row>
    <row r="18" spans="1:11">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c r="A19" s="159" t="s">
        <v>
48</v>
      </c>
      <c r="B19" s="159">
        <f>
ROUND(VALUE(SUBSTITUTE(実質収支比率等に係る経年分析!F$48,"▲","-")),2)</f>
        <v>
10.47</v>
      </c>
      <c r="C19" s="159">
        <f>
ROUND(VALUE(SUBSTITUTE(実質収支比率等に係る経年分析!G$48,"▲","-")),2)</f>
        <v>
14.76</v>
      </c>
      <c r="D19" s="159">
        <f>
ROUND(VALUE(SUBSTITUTE(実質収支比率等に係る経年分析!H$48,"▲","-")),2)</f>
        <v>
11.01</v>
      </c>
      <c r="E19" s="159">
        <f>
ROUND(VALUE(SUBSTITUTE(実質収支比率等に係る経年分析!I$48,"▲","-")),2)</f>
        <v>
7.77</v>
      </c>
      <c r="F19" s="159">
        <f>
ROUND(VALUE(SUBSTITUTE(実質収支比率等に係る経年分析!J$48,"▲","-")),2)</f>
        <v>
10.91</v>
      </c>
    </row>
    <row r="20" spans="1:11">
      <c r="A20" s="159" t="s">
        <v>
49</v>
      </c>
      <c r="B20" s="159">
        <f>
ROUND(VALUE(SUBSTITUTE(実質収支比率等に係る経年分析!F$47,"▲","-")),2)</f>
        <v>
86.55</v>
      </c>
      <c r="C20" s="159">
        <f>
ROUND(VALUE(SUBSTITUTE(実質収支比率等に係る経年分析!G$47,"▲","-")),2)</f>
        <v>
82.52</v>
      </c>
      <c r="D20" s="159">
        <f>
ROUND(VALUE(SUBSTITUTE(実質収支比率等に係る経年分析!H$47,"▲","-")),2)</f>
        <v>
80.680000000000007</v>
      </c>
      <c r="E20" s="159">
        <f>
ROUND(VALUE(SUBSTITUTE(実質収支比率等に係る経年分析!I$47,"▲","-")),2)</f>
        <v>
81.14</v>
      </c>
      <c r="F20" s="159">
        <f>
ROUND(VALUE(SUBSTITUTE(実質収支比率等に係る経年分析!J$47,"▲","-")),2)</f>
        <v>
48.88</v>
      </c>
    </row>
    <row r="21" spans="1:11">
      <c r="A21" s="159" t="s">
        <v>
50</v>
      </c>
      <c r="B21" s="159">
        <f>
IF(ISNUMBER(VALUE(SUBSTITUTE(実質収支比率等に係る経年分析!F$49,"▲","-"))),ROUND(VALUE(SUBSTITUTE(実質収支比率等に係る経年分析!F$49,"▲","-")),2),NA())</f>
        <v>
1.17</v>
      </c>
      <c r="C21" s="159">
        <f>
IF(ISNUMBER(VALUE(SUBSTITUTE(実質収支比率等に係る経年分析!G$49,"▲","-"))),ROUND(VALUE(SUBSTITUTE(実質収支比率等に係る経年分析!G$49,"▲","-")),2),NA())</f>
        <v>
-1</v>
      </c>
      <c r="D21" s="159">
        <f>
IF(ISNUMBER(VALUE(SUBSTITUTE(実質収支比率等に係る経年分析!H$49,"▲","-"))),ROUND(VALUE(SUBSTITUTE(実質収支比率等に係る経年分析!H$49,"▲","-")),2),NA())</f>
        <v>
-2.69</v>
      </c>
      <c r="E21" s="159">
        <f>
IF(ISNUMBER(VALUE(SUBSTITUTE(実質収支比率等に係る経年分析!I$49,"▲","-"))),ROUND(VALUE(SUBSTITUTE(実質収支比率等に係る経年分析!I$49,"▲","-")),2),NA())</f>
        <v>
-2.52</v>
      </c>
      <c r="F21" s="159">
        <f>
IF(ISNUMBER(VALUE(SUBSTITUTE(実質収支比率等に係る経年分析!J$49,"▲","-"))),ROUND(VALUE(SUBSTITUTE(実質収支比率等に係る経年分析!J$49,"▲","-")),2),NA())</f>
        <v>
-30.93</v>
      </c>
    </row>
    <row r="24" spans="1:11">
      <c r="A24" s="129" t="s">
        <v>
51</v>
      </c>
    </row>
    <row r="25" spans="1:11">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c r="A26" s="160"/>
      <c r="B26" s="160" t="s">
        <v>
52</v>
      </c>
      <c r="C26" s="160" t="s">
        <v>
53</v>
      </c>
      <c r="D26" s="160" t="s">
        <v>
52</v>
      </c>
      <c r="E26" s="160" t="s">
        <v>
53</v>
      </c>
      <c r="F26" s="160" t="s">
        <v>
52</v>
      </c>
      <c r="G26" s="160" t="s">
        <v>
53</v>
      </c>
      <c r="H26" s="160" t="s">
        <v>
52</v>
      </c>
      <c r="I26" s="160" t="s">
        <v>
53</v>
      </c>
      <c r="J26" s="160" t="s">
        <v>
52</v>
      </c>
      <c r="K26" s="160" t="s">
        <v>
53</v>
      </c>
    </row>
    <row r="27" spans="1:11">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c r="A31" s="160" t="e">
        <f>
IF(連結実質赤字比率に係る赤字・黒字の構成分析!C$39="",NA(),連結実質赤字比率に係る赤字・黒字の構成分析!C$39)</f>
        <v>
#N/A</v>
      </c>
      <c r="B31" s="160" t="e">
        <f>
IF(ROUND(VALUE(SUBSTITUTE(連結実質赤字比率に係る赤字・黒字の構成分析!F$39,"▲", "-")), 2) &lt; 0, ABS(ROUND(VALUE(SUBSTITUTE(連結実質赤字比率に係る赤字・黒字の構成分析!F$39,"▲", "-")), 2)), NA())</f>
        <v>
#VALUE!</v>
      </c>
      <c r="C31" s="160" t="e">
        <f>
IF(ROUND(VALUE(SUBSTITUTE(連結実質赤字比率に係る赤字・黒字の構成分析!F$39,"▲", "-")), 2) &gt;= 0, ABS(ROUND(VALUE(SUBSTITUTE(連結実質赤字比率に係る赤字・黒字の構成分析!F$39,"▲", "-")), 2)), NA())</f>
        <v>
#VALUE!</v>
      </c>
      <c r="D31" s="160" t="e">
        <f>
IF(ROUND(VALUE(SUBSTITUTE(連結実質赤字比率に係る赤字・黒字の構成分析!G$39,"▲", "-")), 2) &lt; 0, ABS(ROUND(VALUE(SUBSTITUTE(連結実質赤字比率に係る赤字・黒字の構成分析!G$39,"▲", "-")), 2)), NA())</f>
        <v>
#VALUE!</v>
      </c>
      <c r="E31" s="160" t="e">
        <f>
IF(ROUND(VALUE(SUBSTITUTE(連結実質赤字比率に係る赤字・黒字の構成分析!G$39,"▲", "-")), 2) &gt;= 0, ABS(ROUND(VALUE(SUBSTITUTE(連結実質赤字比率に係る赤字・黒字の構成分析!G$39,"▲", "-")), 2)), NA())</f>
        <v>
#VALUE!</v>
      </c>
      <c r="F31" s="160" t="e">
        <f>
IF(ROUND(VALUE(SUBSTITUTE(連結実質赤字比率に係る赤字・黒字の構成分析!H$39,"▲", "-")), 2) &lt; 0, ABS(ROUND(VALUE(SUBSTITUTE(連結実質赤字比率に係る赤字・黒字の構成分析!H$39,"▲", "-")), 2)), NA())</f>
        <v>
#VALUE!</v>
      </c>
      <c r="G31" s="160" t="e">
        <f>
IF(ROUND(VALUE(SUBSTITUTE(連結実質赤字比率に係る赤字・黒字の構成分析!H$39,"▲", "-")), 2) &gt;= 0, ABS(ROUND(VALUE(SUBSTITUTE(連結実質赤字比率に係る赤字・黒字の構成分析!H$39,"▲", "-")), 2)), NA())</f>
        <v>
#VALUE!</v>
      </c>
      <c r="H31" s="160" t="e">
        <f>
IF(ROUND(VALUE(SUBSTITUTE(連結実質赤字比率に係る赤字・黒字の構成分析!I$39,"▲", "-")), 2) &lt; 0, ABS(ROUND(VALUE(SUBSTITUTE(連結実質赤字比率に係る赤字・黒字の構成分析!I$39,"▲", "-")), 2)), NA())</f>
        <v>
#VALUE!</v>
      </c>
      <c r="I31" s="160" t="e">
        <f>
IF(ROUND(VALUE(SUBSTITUTE(連結実質赤字比率に係る赤字・黒字の構成分析!I$39,"▲", "-")), 2) &gt;= 0, ABS(ROUND(VALUE(SUBSTITUTE(連結実質赤字比率に係る赤字・黒字の構成分析!I$39,"▲", "-")), 2)), NA())</f>
        <v>
#VALUE!</v>
      </c>
      <c r="J31" s="160" t="e">
        <f>
IF(ROUND(VALUE(SUBSTITUTE(連結実質赤字比率に係る赤字・黒字の構成分析!J$39,"▲", "-")), 2) &lt; 0, ABS(ROUND(VALUE(SUBSTITUTE(連結実質赤字比率に係る赤字・黒字の構成分析!J$39,"▲", "-")), 2)), NA())</f>
        <v>
#VALUE!</v>
      </c>
      <c r="K31" s="160" t="e">
        <f>
IF(ROUND(VALUE(SUBSTITUTE(連結実質赤字比率に係る赤字・黒字の構成分析!J$39,"▲", "-")), 2) &gt;= 0, ABS(ROUND(VALUE(SUBSTITUTE(連結実質赤字比率に係る赤字・黒字の構成分析!J$39,"▲", "-")), 2)), NA())</f>
        <v>
#VALUE!</v>
      </c>
    </row>
    <row r="32" spans="1:11">
      <c r="A32" s="160" t="e">
        <f>
IF(連結実質赤字比率に係る赤字・黒字の構成分析!C$38="",NA(),連結実質赤字比率に係る赤字・黒字の構成分析!C$38)</f>
        <v>
#N/A</v>
      </c>
      <c r="B32" s="160" t="e">
        <f>
IF(ROUND(VALUE(SUBSTITUTE(連結実質赤字比率に係る赤字・黒字の構成分析!F$38,"▲", "-")), 2) &lt; 0, ABS(ROUND(VALUE(SUBSTITUTE(連結実質赤字比率に係る赤字・黒字の構成分析!F$38,"▲", "-")), 2)), NA())</f>
        <v>
#VALUE!</v>
      </c>
      <c r="C32" s="160" t="e">
        <f>
IF(ROUND(VALUE(SUBSTITUTE(連結実質赤字比率に係る赤字・黒字の構成分析!F$38,"▲", "-")), 2) &gt;= 0, ABS(ROUND(VALUE(SUBSTITUTE(連結実質赤字比率に係る赤字・黒字の構成分析!F$38,"▲", "-")), 2)), NA())</f>
        <v>
#VALUE!</v>
      </c>
      <c r="D32" s="160" t="e">
        <f>
IF(ROUND(VALUE(SUBSTITUTE(連結実質赤字比率に係る赤字・黒字の構成分析!G$38,"▲", "-")), 2) &lt; 0, ABS(ROUND(VALUE(SUBSTITUTE(連結実質赤字比率に係る赤字・黒字の構成分析!G$38,"▲", "-")), 2)), NA())</f>
        <v>
#VALUE!</v>
      </c>
      <c r="E32" s="160" t="e">
        <f>
IF(ROUND(VALUE(SUBSTITUTE(連結実質赤字比率に係る赤字・黒字の構成分析!G$38,"▲", "-")), 2) &gt;= 0, ABS(ROUND(VALUE(SUBSTITUTE(連結実質赤字比率に係る赤字・黒字の構成分析!G$38,"▲", "-")), 2)), NA())</f>
        <v>
#VALUE!</v>
      </c>
      <c r="F32" s="160" t="e">
        <f>
IF(ROUND(VALUE(SUBSTITUTE(連結実質赤字比率に係る赤字・黒字の構成分析!H$38,"▲", "-")), 2) &lt; 0, ABS(ROUND(VALUE(SUBSTITUTE(連結実質赤字比率に係る赤字・黒字の構成分析!H$38,"▲", "-")), 2)), NA())</f>
        <v>
#VALUE!</v>
      </c>
      <c r="G32" s="160" t="e">
        <f>
IF(ROUND(VALUE(SUBSTITUTE(連結実質赤字比率に係る赤字・黒字の構成分析!H$38,"▲", "-")), 2) &gt;= 0, ABS(ROUND(VALUE(SUBSTITUTE(連結実質赤字比率に係る赤字・黒字の構成分析!H$38,"▲", "-")), 2)), NA())</f>
        <v>
#VALUE!</v>
      </c>
      <c r="H32" s="160" t="e">
        <f>
IF(ROUND(VALUE(SUBSTITUTE(連結実質赤字比率に係る赤字・黒字の構成分析!I$38,"▲", "-")), 2) &lt; 0, ABS(ROUND(VALUE(SUBSTITUTE(連結実質赤字比率に係る赤字・黒字の構成分析!I$38,"▲", "-")), 2)), NA())</f>
        <v>
#VALUE!</v>
      </c>
      <c r="I32" s="160" t="e">
        <f>
IF(ROUND(VALUE(SUBSTITUTE(連結実質赤字比率に係る赤字・黒字の構成分析!I$38,"▲", "-")), 2) &gt;= 0, ABS(ROUND(VALUE(SUBSTITUTE(連結実質赤字比率に係る赤字・黒字の構成分析!I$38,"▲", "-")), 2)), NA())</f>
        <v>
#VALUE!</v>
      </c>
      <c r="J32" s="160" t="e">
        <f>
IF(ROUND(VALUE(SUBSTITUTE(連結実質赤字比率に係る赤字・黒字の構成分析!J$38,"▲", "-")), 2) &lt; 0, ABS(ROUND(VALUE(SUBSTITUTE(連結実質赤字比率に係る赤字・黒字の構成分析!J$38,"▲", "-")), 2)), NA())</f>
        <v>
#VALUE!</v>
      </c>
      <c r="K32" s="160" t="e">
        <f>
IF(ROUND(VALUE(SUBSTITUTE(連結実質赤字比率に係る赤字・黒字の構成分析!J$38,"▲", "-")), 2) &gt;= 0, ABS(ROUND(VALUE(SUBSTITUTE(連結実質赤字比率に係る赤字・黒字の構成分析!J$38,"▲", "-")), 2)), NA())</f>
        <v>
#VALUE!</v>
      </c>
    </row>
    <row r="33" spans="1:16">
      <c r="A33" s="160" t="str">
        <f>
IF(連結実質赤字比率に係る赤字・黒字の構成分析!C$37="",NA(),連結実質赤字比率に係る赤字・黒字の構成分析!C$37)</f>
        <v>
後期高齢者医療会計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0.18</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0.13</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0.16</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0.18</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0.06</v>
      </c>
    </row>
    <row r="34" spans="1:16">
      <c r="A34" s="160" t="str">
        <f>
IF(連結実質赤字比率に係る赤字・黒字の構成分析!C$36="",NA(),連結実質赤字比率に係る赤字・黒字の構成分析!C$36)</f>
        <v>
介護保険会計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0.09</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0.12</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0.39</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0.5</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0.56000000000000005</v>
      </c>
    </row>
    <row r="35" spans="1:16">
      <c r="A35" s="160" t="str">
        <f>
IF(連結実質赤字比率に係る赤字・黒字の構成分析!C$35="",NA(),連結実質赤字比率に係る赤字・黒字の構成分析!C$35)</f>
        <v>
国民健康保険事業会計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1.1299999999999999</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0.71</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0.78</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1.33</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1.73</v>
      </c>
    </row>
    <row r="36" spans="1:16">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10.46</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14.69</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11</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7.77</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10.91</v>
      </c>
    </row>
    <row r="39" spans="1:16">
      <c r="A39" s="129" t="s">
        <v>
54</v>
      </c>
    </row>
    <row r="40" spans="1:16">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c r="A41" s="161"/>
      <c r="B41" s="161" t="s">
        <v>
55</v>
      </c>
      <c r="C41" s="161"/>
      <c r="D41" s="161" t="s">
        <v>
56</v>
      </c>
      <c r="E41" s="161" t="s">
        <v>
55</v>
      </c>
      <c r="F41" s="161"/>
      <c r="G41" s="161" t="s">
        <v>
56</v>
      </c>
      <c r="H41" s="161" t="s">
        <v>
55</v>
      </c>
      <c r="I41" s="161"/>
      <c r="J41" s="161" t="s">
        <v>
56</v>
      </c>
      <c r="K41" s="161" t="s">
        <v>
55</v>
      </c>
      <c r="L41" s="161"/>
      <c r="M41" s="161" t="s">
        <v>
56</v>
      </c>
      <c r="N41" s="161" t="s">
        <v>
55</v>
      </c>
      <c r="O41" s="161"/>
      <c r="P41" s="161" t="s">
        <v>
56</v>
      </c>
    </row>
    <row r="42" spans="1:16">
      <c r="A42" s="161" t="s">
        <v>
57</v>
      </c>
      <c r="B42" s="161"/>
      <c r="C42" s="161"/>
      <c r="D42" s="161">
        <f>
'実質公債費比率（分子）の構造'!K$52</f>
        <v>
3866</v>
      </c>
      <c r="E42" s="161"/>
      <c r="F42" s="161"/>
      <c r="G42" s="161">
        <f>
'実質公債費比率（分子）の構造'!L$52</f>
        <v>
3966</v>
      </c>
      <c r="H42" s="161"/>
      <c r="I42" s="161"/>
      <c r="J42" s="161">
        <f>
'実質公債費比率（分子）の構造'!M$52</f>
        <v>
4141</v>
      </c>
      <c r="K42" s="161"/>
      <c r="L42" s="161"/>
      <c r="M42" s="161">
        <f>
'実質公債費比率（分子）の構造'!N$52</f>
        <v>
3707</v>
      </c>
      <c r="N42" s="161"/>
      <c r="O42" s="161"/>
      <c r="P42" s="161">
        <f>
'実質公債費比率（分子）の構造'!O$52</f>
        <v>
3752</v>
      </c>
    </row>
    <row r="43" spans="1:16">
      <c r="A43" s="161" t="s">
        <v>
58</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c r="A44" s="161" t="s">
        <v>
59</v>
      </c>
      <c r="B44" s="161">
        <f>
'実質公債費比率（分子）の構造'!K$50</f>
        <v>
1133</v>
      </c>
      <c r="C44" s="161"/>
      <c r="D44" s="161"/>
      <c r="E44" s="161">
        <f>
'実質公債費比率（分子）の構造'!L$50</f>
        <v>
895</v>
      </c>
      <c r="F44" s="161"/>
      <c r="G44" s="161"/>
      <c r="H44" s="161">
        <f>
'実質公債費比率（分子）の構造'!M$50</f>
        <v>
701</v>
      </c>
      <c r="I44" s="161"/>
      <c r="J44" s="161"/>
      <c r="K44" s="161">
        <f>
'実質公債費比率（分子）の構造'!N$50</f>
        <v>
526</v>
      </c>
      <c r="L44" s="161"/>
      <c r="M44" s="161"/>
      <c r="N44" s="161">
        <f>
'実質公債費比率（分子）の構造'!O$50</f>
        <v>
430</v>
      </c>
      <c r="O44" s="161"/>
      <c r="P44" s="161"/>
    </row>
    <row r="45" spans="1:16">
      <c r="A45" s="161" t="s">
        <v>
60</v>
      </c>
      <c r="B45" s="161">
        <f>
'実質公債費比率（分子）の構造'!K$49</f>
        <v>
262</v>
      </c>
      <c r="C45" s="161"/>
      <c r="D45" s="161"/>
      <c r="E45" s="161">
        <f>
'実質公債費比率（分子）の構造'!L$49</f>
        <v>
218</v>
      </c>
      <c r="F45" s="161"/>
      <c r="G45" s="161"/>
      <c r="H45" s="161">
        <f>
'実質公債費比率（分子）の構造'!M$49</f>
        <v>
200</v>
      </c>
      <c r="I45" s="161"/>
      <c r="J45" s="161"/>
      <c r="K45" s="161">
        <f>
'実質公債費比率（分子）の構造'!N$49</f>
        <v>
133</v>
      </c>
      <c r="L45" s="161"/>
      <c r="M45" s="161"/>
      <c r="N45" s="161">
        <f>
'実質公債費比率（分子）の構造'!O$49</f>
        <v>
109</v>
      </c>
      <c r="O45" s="161"/>
      <c r="P45" s="161"/>
    </row>
    <row r="46" spans="1:16">
      <c r="A46" s="161" t="s">
        <v>
61</v>
      </c>
      <c r="B46" s="161" t="str">
        <f>
'実質公債費比率（分子）の構造'!K$48</f>
        <v>
-</v>
      </c>
      <c r="C46" s="161"/>
      <c r="D46" s="161"/>
      <c r="E46" s="161" t="str">
        <f>
'実質公債費比率（分子）の構造'!L$48</f>
        <v>
-</v>
      </c>
      <c r="F46" s="161"/>
      <c r="G46" s="161"/>
      <c r="H46" s="161" t="str">
        <f>
'実質公債費比率（分子）の構造'!M$48</f>
        <v>
-</v>
      </c>
      <c r="I46" s="161"/>
      <c r="J46" s="161"/>
      <c r="K46" s="161" t="str">
        <f>
'実質公債費比率（分子）の構造'!N$48</f>
        <v>
-</v>
      </c>
      <c r="L46" s="161"/>
      <c r="M46" s="161"/>
      <c r="N46" s="161" t="str">
        <f>
'実質公債費比率（分子）の構造'!O$48</f>
        <v>
-</v>
      </c>
      <c r="O46" s="161"/>
      <c r="P46" s="161"/>
    </row>
    <row r="47" spans="1:16">
      <c r="A47" s="161" t="s">
        <v>
62</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c r="A48" s="161" t="s">
        <v>
63</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c r="A49" s="161" t="s">
        <v>
64</v>
      </c>
      <c r="B49" s="161">
        <f>
'実質公債費比率（分子）の構造'!K$45</f>
        <v>
1470</v>
      </c>
      <c r="C49" s="161"/>
      <c r="D49" s="161"/>
      <c r="E49" s="161">
        <f>
'実質公債費比率（分子）の構造'!L$45</f>
        <v>
1470</v>
      </c>
      <c r="F49" s="161"/>
      <c r="G49" s="161"/>
      <c r="H49" s="161">
        <f>
'実質公債費比率（分子）の構造'!M$45</f>
        <v>
1383</v>
      </c>
      <c r="I49" s="161"/>
      <c r="J49" s="161"/>
      <c r="K49" s="161">
        <f>
'実質公債費比率（分子）の構造'!N$45</f>
        <v>
992</v>
      </c>
      <c r="L49" s="161"/>
      <c r="M49" s="161"/>
      <c r="N49" s="161">
        <f>
'実質公債費比率（分子）の構造'!O$45</f>
        <v>
770</v>
      </c>
      <c r="O49" s="161"/>
      <c r="P49" s="161"/>
    </row>
    <row r="50" spans="1:16">
      <c r="A50" s="161" t="s">
        <v>
65</v>
      </c>
      <c r="B50" s="161" t="e">
        <f>
NA()</f>
        <v>
#N/A</v>
      </c>
      <c r="C50" s="161">
        <f>
IF(ISNUMBER('実質公債費比率（分子）の構造'!K$53),'実質公債費比率（分子）の構造'!K$53,NA())</f>
        <v>
-1001</v>
      </c>
      <c r="D50" s="161" t="e">
        <f>
NA()</f>
        <v>
#N/A</v>
      </c>
      <c r="E50" s="161" t="e">
        <f>
NA()</f>
        <v>
#N/A</v>
      </c>
      <c r="F50" s="161">
        <f>
IF(ISNUMBER('実質公債費比率（分子）の構造'!L$53),'実質公債費比率（分子）の構造'!L$53,NA())</f>
        <v>
-1383</v>
      </c>
      <c r="G50" s="161" t="e">
        <f>
NA()</f>
        <v>
#N/A</v>
      </c>
      <c r="H50" s="161" t="e">
        <f>
NA()</f>
        <v>
#N/A</v>
      </c>
      <c r="I50" s="161">
        <f>
IF(ISNUMBER('実質公債費比率（分子）の構造'!M$53),'実質公債費比率（分子）の構造'!M$53,NA())</f>
        <v>
-1857</v>
      </c>
      <c r="J50" s="161" t="e">
        <f>
NA()</f>
        <v>
#N/A</v>
      </c>
      <c r="K50" s="161" t="e">
        <f>
NA()</f>
        <v>
#N/A</v>
      </c>
      <c r="L50" s="161">
        <f>
IF(ISNUMBER('実質公債費比率（分子）の構造'!N$53),'実質公債費比率（分子）の構造'!N$53,NA())</f>
        <v>
-2056</v>
      </c>
      <c r="M50" s="161" t="e">
        <f>
NA()</f>
        <v>
#N/A</v>
      </c>
      <c r="N50" s="161" t="e">
        <f>
NA()</f>
        <v>
#N/A</v>
      </c>
      <c r="O50" s="161">
        <f>
IF(ISNUMBER('実質公債費比率（分子）の構造'!O$53),'実質公債費比率（分子）の構造'!O$53,NA())</f>
        <v>
-2443</v>
      </c>
      <c r="P50" s="161" t="e">
        <f>
NA()</f>
        <v>
#N/A</v>
      </c>
    </row>
    <row r="53" spans="1:16">
      <c r="A53" s="129" t="s">
        <v>
66</v>
      </c>
    </row>
    <row r="54" spans="1:16">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c r="A55" s="160"/>
      <c r="B55" s="160" t="s">
        <v>
67</v>
      </c>
      <c r="C55" s="160"/>
      <c r="D55" s="160" t="s">
        <v>
68</v>
      </c>
      <c r="E55" s="160" t="s">
        <v>
67</v>
      </c>
      <c r="F55" s="160"/>
      <c r="G55" s="160" t="s">
        <v>
68</v>
      </c>
      <c r="H55" s="160" t="s">
        <v>
67</v>
      </c>
      <c r="I55" s="160"/>
      <c r="J55" s="160" t="s">
        <v>
68</v>
      </c>
      <c r="K55" s="160" t="s">
        <v>
67</v>
      </c>
      <c r="L55" s="160"/>
      <c r="M55" s="160" t="s">
        <v>
68</v>
      </c>
      <c r="N55" s="160" t="s">
        <v>
67</v>
      </c>
      <c r="O55" s="160"/>
      <c r="P55" s="160" t="s">
        <v>
68</v>
      </c>
    </row>
    <row r="56" spans="1:16">
      <c r="A56" s="160" t="s">
        <v>
37</v>
      </c>
      <c r="B56" s="160"/>
      <c r="C56" s="160"/>
      <c r="D56" s="160">
        <f>
'将来負担比率（分子）の構造'!I$52</f>
        <v>
47984</v>
      </c>
      <c r="E56" s="160"/>
      <c r="F56" s="160"/>
      <c r="G56" s="160">
        <f>
'将来負担比率（分子）の構造'!J$52</f>
        <v>
44985</v>
      </c>
      <c r="H56" s="160"/>
      <c r="I56" s="160"/>
      <c r="J56" s="160">
        <f>
'将来負担比率（分子）の構造'!K$52</f>
        <v>
41509</v>
      </c>
      <c r="K56" s="160"/>
      <c r="L56" s="160"/>
      <c r="M56" s="160">
        <f>
'将来負担比率（分子）の構造'!L$52</f>
        <v>
38120</v>
      </c>
      <c r="N56" s="160"/>
      <c r="O56" s="160"/>
      <c r="P56" s="160">
        <f>
'将来負担比率（分子）の構造'!M$52</f>
        <v>
34795</v>
      </c>
    </row>
    <row r="57" spans="1:16">
      <c r="A57" s="160" t="s">
        <v>
36</v>
      </c>
      <c r="B57" s="160"/>
      <c r="C57" s="160"/>
      <c r="D57" s="160" t="str">
        <f>
'将来負担比率（分子）の構造'!I$51</f>
        <v>
-</v>
      </c>
      <c r="E57" s="160"/>
      <c r="F57" s="160"/>
      <c r="G57" s="160" t="str">
        <f>
'将来負担比率（分子）の構造'!J$51</f>
        <v>
-</v>
      </c>
      <c r="H57" s="160"/>
      <c r="I57" s="160"/>
      <c r="J57" s="160" t="str">
        <f>
'将来負担比率（分子）の構造'!K$51</f>
        <v>
-</v>
      </c>
      <c r="K57" s="160"/>
      <c r="L57" s="160"/>
      <c r="M57" s="160" t="str">
        <f>
'将来負担比率（分子）の構造'!L$51</f>
        <v>
-</v>
      </c>
      <c r="N57" s="160"/>
      <c r="O57" s="160"/>
      <c r="P57" s="160" t="str">
        <f>
'将来負担比率（分子）の構造'!M$51</f>
        <v>
-</v>
      </c>
    </row>
    <row r="58" spans="1:16">
      <c r="A58" s="160" t="s">
        <v>
35</v>
      </c>
      <c r="B58" s="160"/>
      <c r="C58" s="160"/>
      <c r="D58" s="160">
        <f>
'将来負担比率（分子）の構造'!I$50</f>
        <v>
129416</v>
      </c>
      <c r="E58" s="160"/>
      <c r="F58" s="160"/>
      <c r="G58" s="160">
        <f>
'将来負担比率（分子）の構造'!J$50</f>
        <v>
121009</v>
      </c>
      <c r="H58" s="160"/>
      <c r="I58" s="160"/>
      <c r="J58" s="160">
        <f>
'将来負担比率（分子）の構造'!K$50</f>
        <v>
128872</v>
      </c>
      <c r="K58" s="160"/>
      <c r="L58" s="160"/>
      <c r="M58" s="160">
        <f>
'将来負担比率（分子）の構造'!L$50</f>
        <v>
151403</v>
      </c>
      <c r="N58" s="160"/>
      <c r="O58" s="160"/>
      <c r="P58" s="160">
        <f>
'将来負担比率（分子）の構造'!M$50</f>
        <v>
153024</v>
      </c>
    </row>
    <row r="59" spans="1:16">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c r="A61" s="160" t="s">
        <v>
30</v>
      </c>
      <c r="B61" s="160" t="str">
        <f>
'将来負担比率（分子）の構造'!I$46</f>
        <v>
-</v>
      </c>
      <c r="C61" s="160"/>
      <c r="D61" s="160"/>
      <c r="E61" s="160" t="str">
        <f>
'将来負担比率（分子）の構造'!J$46</f>
        <v>
-</v>
      </c>
      <c r="F61" s="160"/>
      <c r="G61" s="160"/>
      <c r="H61" s="160" t="str">
        <f>
'将来負担比率（分子）の構造'!K$46</f>
        <v>
-</v>
      </c>
      <c r="I61" s="160"/>
      <c r="J61" s="160"/>
      <c r="K61" s="160" t="str">
        <f>
'将来負担比率（分子）の構造'!L$46</f>
        <v>
-</v>
      </c>
      <c r="L61" s="160"/>
      <c r="M61" s="160"/>
      <c r="N61" s="160" t="str">
        <f>
'将来負担比率（分子）の構造'!M$46</f>
        <v>
-</v>
      </c>
      <c r="O61" s="160"/>
      <c r="P61" s="160"/>
    </row>
    <row r="62" spans="1:16">
      <c r="A62" s="160" t="s">
        <v>
29</v>
      </c>
      <c r="B62" s="160">
        <f>
'将来負担比率（分子）の構造'!I$45</f>
        <v>
16687</v>
      </c>
      <c r="C62" s="160"/>
      <c r="D62" s="160"/>
      <c r="E62" s="160">
        <f>
'将来負担比率（分子）の構造'!J$45</f>
        <v>
15921</v>
      </c>
      <c r="F62" s="160"/>
      <c r="G62" s="160"/>
      <c r="H62" s="160">
        <f>
'将来負担比率（分子）の構造'!K$45</f>
        <v>
15005</v>
      </c>
      <c r="I62" s="160"/>
      <c r="J62" s="160"/>
      <c r="K62" s="160">
        <f>
'将来負担比率（分子）の構造'!L$45</f>
        <v>
13205</v>
      </c>
      <c r="L62" s="160"/>
      <c r="M62" s="160"/>
      <c r="N62" s="160">
        <f>
'将来負担比率（分子）の構造'!M$45</f>
        <v>
13993</v>
      </c>
      <c r="O62" s="160"/>
      <c r="P62" s="160"/>
    </row>
    <row r="63" spans="1:16">
      <c r="A63" s="160" t="s">
        <v>
28</v>
      </c>
      <c r="B63" s="160">
        <f>
'将来負担比率（分子）の構造'!I$44</f>
        <v>
1232</v>
      </c>
      <c r="C63" s="160"/>
      <c r="D63" s="160"/>
      <c r="E63" s="160">
        <f>
'将来負担比率（分子）の構造'!J$44</f>
        <v>
1137</v>
      </c>
      <c r="F63" s="160"/>
      <c r="G63" s="160"/>
      <c r="H63" s="160">
        <f>
'将来負担比率（分子）の構造'!K$44</f>
        <v>
1018</v>
      </c>
      <c r="I63" s="160"/>
      <c r="J63" s="160"/>
      <c r="K63" s="160">
        <f>
'将来負担比率（分子）の構造'!L$44</f>
        <v>
988</v>
      </c>
      <c r="L63" s="160"/>
      <c r="M63" s="160"/>
      <c r="N63" s="160">
        <f>
'将来負担比率（分子）の構造'!M$44</f>
        <v>
1126</v>
      </c>
      <c r="O63" s="160"/>
      <c r="P63" s="160"/>
    </row>
    <row r="64" spans="1:16">
      <c r="A64" s="160" t="s">
        <v>
27</v>
      </c>
      <c r="B64" s="160" t="str">
        <f>
'将来負担比率（分子）の構造'!I$43</f>
        <v>
-</v>
      </c>
      <c r="C64" s="160"/>
      <c r="D64" s="160"/>
      <c r="E64" s="160" t="str">
        <f>
'将来負担比率（分子）の構造'!J$43</f>
        <v>
-</v>
      </c>
      <c r="F64" s="160"/>
      <c r="G64" s="160"/>
      <c r="H64" s="160" t="str">
        <f>
'将来負担比率（分子）の構造'!K$43</f>
        <v>
-</v>
      </c>
      <c r="I64" s="160"/>
      <c r="J64" s="160"/>
      <c r="K64" s="160" t="str">
        <f>
'将来負担比率（分子）の構造'!L$43</f>
        <v>
-</v>
      </c>
      <c r="L64" s="160"/>
      <c r="M64" s="160"/>
      <c r="N64" s="160" t="str">
        <f>
'将来負担比率（分子）の構造'!M$43</f>
        <v>
-</v>
      </c>
      <c r="O64" s="160"/>
      <c r="P64" s="160"/>
    </row>
    <row r="65" spans="1:16">
      <c r="A65" s="160" t="s">
        <v>
26</v>
      </c>
      <c r="B65" s="160">
        <f>
'将来負担比率（分子）の構造'!I$42</f>
        <v>
5703</v>
      </c>
      <c r="C65" s="160"/>
      <c r="D65" s="160"/>
      <c r="E65" s="160">
        <f>
'将来負担比率（分子）の構造'!J$42</f>
        <v>
5963</v>
      </c>
      <c r="F65" s="160"/>
      <c r="G65" s="160"/>
      <c r="H65" s="160">
        <f>
'将来負担比率（分子）の構造'!K$42</f>
        <v>
5266</v>
      </c>
      <c r="I65" s="160"/>
      <c r="J65" s="160"/>
      <c r="K65" s="160">
        <f>
'将来負担比率（分子）の構造'!L$42</f>
        <v>
4761</v>
      </c>
      <c r="L65" s="160"/>
      <c r="M65" s="160"/>
      <c r="N65" s="160">
        <f>
'将来負担比率（分子）の構造'!M$42</f>
        <v>
4255</v>
      </c>
      <c r="O65" s="160"/>
      <c r="P65" s="160"/>
    </row>
    <row r="66" spans="1:16">
      <c r="A66" s="160" t="s">
        <v>
25</v>
      </c>
      <c r="B66" s="160">
        <f>
'将来負担比率（分子）の構造'!I$41</f>
        <v>
5419</v>
      </c>
      <c r="C66" s="160"/>
      <c r="D66" s="160"/>
      <c r="E66" s="160">
        <f>
'将来負担比率（分子）の構造'!J$41</f>
        <v>
4132</v>
      </c>
      <c r="F66" s="160"/>
      <c r="G66" s="160"/>
      <c r="H66" s="160">
        <f>
'将来負担比率（分子）の構造'!K$41</f>
        <v>
2767</v>
      </c>
      <c r="I66" s="160"/>
      <c r="J66" s="160"/>
      <c r="K66" s="160">
        <f>
'将来負担比率（分子）の構造'!L$41</f>
        <v>
1828</v>
      </c>
      <c r="L66" s="160"/>
      <c r="M66" s="160"/>
      <c r="N66" s="160">
        <f>
'将来負担比率（分子）の構造'!M$41</f>
        <v>
1092</v>
      </c>
      <c r="O66" s="160"/>
      <c r="P66" s="160"/>
    </row>
    <row r="67" spans="1:16">
      <c r="A67" s="160" t="s">
        <v>
69</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c r="A70" s="162" t="s">
        <v>
70</v>
      </c>
      <c r="B70" s="162"/>
      <c r="C70" s="162"/>
      <c r="D70" s="162"/>
      <c r="E70" s="162"/>
      <c r="F70" s="162"/>
    </row>
    <row r="71" spans="1:16">
      <c r="A71" s="163"/>
      <c r="B71" s="163" t="str">
        <f>
基金残高に係る経年分析!F54</f>
        <v>
H27</v>
      </c>
      <c r="C71" s="163" t="str">
        <f>
基金残高に係る経年分析!G54</f>
        <v>
H28</v>
      </c>
      <c r="D71" s="163" t="str">
        <f>
基金残高に係る経年分析!H54</f>
        <v>
H29</v>
      </c>
    </row>
    <row r="72" spans="1:16">
      <c r="A72" s="163" t="s">
        <v>
71</v>
      </c>
      <c r="B72" s="164">
        <f>
基金残高に係る経年分析!F55</f>
        <v>
67592</v>
      </c>
      <c r="C72" s="164">
        <f>
基金残高に係る経年分析!G55</f>
        <v>
72258</v>
      </c>
      <c r="D72" s="164">
        <f>
基金残高に係る経年分析!H55</f>
        <v>
44530</v>
      </c>
    </row>
    <row r="73" spans="1:16">
      <c r="A73" s="163" t="s">
        <v>
72</v>
      </c>
      <c r="B73" s="164" t="str">
        <f>
基金残高に係る経年分析!F56</f>
        <v>
-</v>
      </c>
      <c r="C73" s="164" t="str">
        <f>
基金残高に係る経年分析!G56</f>
        <v>
-</v>
      </c>
      <c r="D73" s="164" t="str">
        <f>
基金残高に係る経年分析!H56</f>
        <v>
-</v>
      </c>
    </row>
    <row r="74" spans="1:16">
      <c r="A74" s="163" t="s">
        <v>
73</v>
      </c>
      <c r="B74" s="164">
        <f>
基金残高に係る経年分析!F57</f>
        <v>
57210</v>
      </c>
      <c r="C74" s="164">
        <f>
基金残高に係る経年分析!G57</f>
        <v>
74861</v>
      </c>
      <c r="D74" s="164">
        <f>
基金残高に係る経年分析!H57</f>
        <v>
103948</v>
      </c>
    </row>
  </sheetData>
  <sheetProtection algorithmName="SHA-512" hashValue="iKWS4bHLOUZnEDrZea6AOJcKz1mxKkXsnjm48qH36kOlBtoxVBa1o7YmUNE09M93bndmd2ketPydNCKlqLp/Gg==" saltValue="Qr4ANU6hcBFCJuHj5oyW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
205</v>
      </c>
      <c r="DI1" s="598"/>
      <c r="DJ1" s="598"/>
      <c r="DK1" s="598"/>
      <c r="DL1" s="598"/>
      <c r="DM1" s="598"/>
      <c r="DN1" s="599"/>
      <c r="DO1" s="205"/>
      <c r="DP1" s="597" t="s">
        <v>
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
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
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
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
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
1</v>
      </c>
      <c r="C4" s="601"/>
      <c r="D4" s="601"/>
      <c r="E4" s="601"/>
      <c r="F4" s="601"/>
      <c r="G4" s="601"/>
      <c r="H4" s="601"/>
      <c r="I4" s="601"/>
      <c r="J4" s="601"/>
      <c r="K4" s="601"/>
      <c r="L4" s="601"/>
      <c r="M4" s="601"/>
      <c r="N4" s="601"/>
      <c r="O4" s="601"/>
      <c r="P4" s="601"/>
      <c r="Q4" s="602"/>
      <c r="R4" s="600" t="s">
        <v>
211</v>
      </c>
      <c r="S4" s="601"/>
      <c r="T4" s="601"/>
      <c r="U4" s="601"/>
      <c r="V4" s="601"/>
      <c r="W4" s="601"/>
      <c r="X4" s="601"/>
      <c r="Y4" s="602"/>
      <c r="Z4" s="600" t="s">
        <v>
212</v>
      </c>
      <c r="AA4" s="601"/>
      <c r="AB4" s="601"/>
      <c r="AC4" s="602"/>
      <c r="AD4" s="600" t="s">
        <v>
213</v>
      </c>
      <c r="AE4" s="601"/>
      <c r="AF4" s="601"/>
      <c r="AG4" s="601"/>
      <c r="AH4" s="601"/>
      <c r="AI4" s="601"/>
      <c r="AJ4" s="601"/>
      <c r="AK4" s="602"/>
      <c r="AL4" s="600" t="s">
        <v>
212</v>
      </c>
      <c r="AM4" s="601"/>
      <c r="AN4" s="601"/>
      <c r="AO4" s="602"/>
      <c r="AP4" s="606" t="s">
        <v>
214</v>
      </c>
      <c r="AQ4" s="606"/>
      <c r="AR4" s="606"/>
      <c r="AS4" s="606"/>
      <c r="AT4" s="606"/>
      <c r="AU4" s="606"/>
      <c r="AV4" s="606"/>
      <c r="AW4" s="606"/>
      <c r="AX4" s="606"/>
      <c r="AY4" s="606"/>
      <c r="AZ4" s="606"/>
      <c r="BA4" s="606"/>
      <c r="BB4" s="606"/>
      <c r="BC4" s="606"/>
      <c r="BD4" s="606"/>
      <c r="BE4" s="606"/>
      <c r="BF4" s="606"/>
      <c r="BG4" s="606" t="s">
        <v>
215</v>
      </c>
      <c r="BH4" s="606"/>
      <c r="BI4" s="606"/>
      <c r="BJ4" s="606"/>
      <c r="BK4" s="606"/>
      <c r="BL4" s="606"/>
      <c r="BM4" s="606"/>
      <c r="BN4" s="606"/>
      <c r="BO4" s="606" t="s">
        <v>
212</v>
      </c>
      <c r="BP4" s="606"/>
      <c r="BQ4" s="606"/>
      <c r="BR4" s="606"/>
      <c r="BS4" s="606" t="s">
        <v>
216</v>
      </c>
      <c r="BT4" s="606"/>
      <c r="BU4" s="606"/>
      <c r="BV4" s="606"/>
      <c r="BW4" s="606"/>
      <c r="BX4" s="606"/>
      <c r="BY4" s="606"/>
      <c r="BZ4" s="606"/>
      <c r="CA4" s="606"/>
      <c r="CB4" s="606"/>
      <c r="CD4" s="603" t="s">
        <v>
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
218</v>
      </c>
      <c r="C5" s="608"/>
      <c r="D5" s="608"/>
      <c r="E5" s="608"/>
      <c r="F5" s="608"/>
      <c r="G5" s="608"/>
      <c r="H5" s="608"/>
      <c r="I5" s="608"/>
      <c r="J5" s="608"/>
      <c r="K5" s="608"/>
      <c r="L5" s="608"/>
      <c r="M5" s="608"/>
      <c r="N5" s="608"/>
      <c r="O5" s="608"/>
      <c r="P5" s="608"/>
      <c r="Q5" s="609"/>
      <c r="R5" s="610">
        <v>
76743428</v>
      </c>
      <c r="S5" s="611"/>
      <c r="T5" s="611"/>
      <c r="U5" s="611"/>
      <c r="V5" s="611"/>
      <c r="W5" s="611"/>
      <c r="X5" s="611"/>
      <c r="Y5" s="612"/>
      <c r="Z5" s="613">
        <v>
41.6</v>
      </c>
      <c r="AA5" s="613"/>
      <c r="AB5" s="613"/>
      <c r="AC5" s="613"/>
      <c r="AD5" s="614">
        <v>
76743428</v>
      </c>
      <c r="AE5" s="614"/>
      <c r="AF5" s="614"/>
      <c r="AG5" s="614"/>
      <c r="AH5" s="614"/>
      <c r="AI5" s="614"/>
      <c r="AJ5" s="614"/>
      <c r="AK5" s="614"/>
      <c r="AL5" s="615">
        <v>
75.400000000000006</v>
      </c>
      <c r="AM5" s="616"/>
      <c r="AN5" s="616"/>
      <c r="AO5" s="617"/>
      <c r="AP5" s="607" t="s">
        <v>
219</v>
      </c>
      <c r="AQ5" s="608"/>
      <c r="AR5" s="608"/>
      <c r="AS5" s="608"/>
      <c r="AT5" s="608"/>
      <c r="AU5" s="608"/>
      <c r="AV5" s="608"/>
      <c r="AW5" s="608"/>
      <c r="AX5" s="608"/>
      <c r="AY5" s="608"/>
      <c r="AZ5" s="608"/>
      <c r="BA5" s="608"/>
      <c r="BB5" s="608"/>
      <c r="BC5" s="608"/>
      <c r="BD5" s="608"/>
      <c r="BE5" s="608"/>
      <c r="BF5" s="609"/>
      <c r="BG5" s="621">
        <v>
76740315</v>
      </c>
      <c r="BH5" s="622"/>
      <c r="BI5" s="622"/>
      <c r="BJ5" s="622"/>
      <c r="BK5" s="622"/>
      <c r="BL5" s="622"/>
      <c r="BM5" s="622"/>
      <c r="BN5" s="623"/>
      <c r="BO5" s="624">
        <v>
100</v>
      </c>
      <c r="BP5" s="624"/>
      <c r="BQ5" s="624"/>
      <c r="BR5" s="624"/>
      <c r="BS5" s="625" t="s">
        <v>
220</v>
      </c>
      <c r="BT5" s="625"/>
      <c r="BU5" s="625"/>
      <c r="BV5" s="625"/>
      <c r="BW5" s="625"/>
      <c r="BX5" s="625"/>
      <c r="BY5" s="625"/>
      <c r="BZ5" s="625"/>
      <c r="CA5" s="625"/>
      <c r="CB5" s="629"/>
      <c r="CD5" s="603" t="s">
        <v>
214</v>
      </c>
      <c r="CE5" s="604"/>
      <c r="CF5" s="604"/>
      <c r="CG5" s="604"/>
      <c r="CH5" s="604"/>
      <c r="CI5" s="604"/>
      <c r="CJ5" s="604"/>
      <c r="CK5" s="604"/>
      <c r="CL5" s="604"/>
      <c r="CM5" s="604"/>
      <c r="CN5" s="604"/>
      <c r="CO5" s="604"/>
      <c r="CP5" s="604"/>
      <c r="CQ5" s="605"/>
      <c r="CR5" s="603" t="s">
        <v>
221</v>
      </c>
      <c r="CS5" s="604"/>
      <c r="CT5" s="604"/>
      <c r="CU5" s="604"/>
      <c r="CV5" s="604"/>
      <c r="CW5" s="604"/>
      <c r="CX5" s="604"/>
      <c r="CY5" s="605"/>
      <c r="CZ5" s="603" t="s">
        <v>
212</v>
      </c>
      <c r="DA5" s="604"/>
      <c r="DB5" s="604"/>
      <c r="DC5" s="605"/>
      <c r="DD5" s="603" t="s">
        <v>
222</v>
      </c>
      <c r="DE5" s="604"/>
      <c r="DF5" s="604"/>
      <c r="DG5" s="604"/>
      <c r="DH5" s="604"/>
      <c r="DI5" s="604"/>
      <c r="DJ5" s="604"/>
      <c r="DK5" s="604"/>
      <c r="DL5" s="604"/>
      <c r="DM5" s="604"/>
      <c r="DN5" s="604"/>
      <c r="DO5" s="604"/>
      <c r="DP5" s="605"/>
      <c r="DQ5" s="603" t="s">
        <v>
223</v>
      </c>
      <c r="DR5" s="604"/>
      <c r="DS5" s="604"/>
      <c r="DT5" s="604"/>
      <c r="DU5" s="604"/>
      <c r="DV5" s="604"/>
      <c r="DW5" s="604"/>
      <c r="DX5" s="604"/>
      <c r="DY5" s="604"/>
      <c r="DZ5" s="604"/>
      <c r="EA5" s="604"/>
      <c r="EB5" s="604"/>
      <c r="EC5" s="605"/>
    </row>
    <row r="6" spans="2:143" ht="11.25" customHeight="1">
      <c r="B6" s="618" t="s">
        <v>
224</v>
      </c>
      <c r="C6" s="619"/>
      <c r="D6" s="619"/>
      <c r="E6" s="619"/>
      <c r="F6" s="619"/>
      <c r="G6" s="619"/>
      <c r="H6" s="619"/>
      <c r="I6" s="619"/>
      <c r="J6" s="619"/>
      <c r="K6" s="619"/>
      <c r="L6" s="619"/>
      <c r="M6" s="619"/>
      <c r="N6" s="619"/>
      <c r="O6" s="619"/>
      <c r="P6" s="619"/>
      <c r="Q6" s="620"/>
      <c r="R6" s="621">
        <v>
439282</v>
      </c>
      <c r="S6" s="622"/>
      <c r="T6" s="622"/>
      <c r="U6" s="622"/>
      <c r="V6" s="622"/>
      <c r="W6" s="622"/>
      <c r="X6" s="622"/>
      <c r="Y6" s="623"/>
      <c r="Z6" s="624">
        <v>
0.2</v>
      </c>
      <c r="AA6" s="624"/>
      <c r="AB6" s="624"/>
      <c r="AC6" s="624"/>
      <c r="AD6" s="625">
        <v>
439282</v>
      </c>
      <c r="AE6" s="625"/>
      <c r="AF6" s="625"/>
      <c r="AG6" s="625"/>
      <c r="AH6" s="625"/>
      <c r="AI6" s="625"/>
      <c r="AJ6" s="625"/>
      <c r="AK6" s="625"/>
      <c r="AL6" s="626">
        <v>
0.4</v>
      </c>
      <c r="AM6" s="627"/>
      <c r="AN6" s="627"/>
      <c r="AO6" s="628"/>
      <c r="AP6" s="618" t="s">
        <v>
225</v>
      </c>
      <c r="AQ6" s="619"/>
      <c r="AR6" s="619"/>
      <c r="AS6" s="619"/>
      <c r="AT6" s="619"/>
      <c r="AU6" s="619"/>
      <c r="AV6" s="619"/>
      <c r="AW6" s="619"/>
      <c r="AX6" s="619"/>
      <c r="AY6" s="619"/>
      <c r="AZ6" s="619"/>
      <c r="BA6" s="619"/>
      <c r="BB6" s="619"/>
      <c r="BC6" s="619"/>
      <c r="BD6" s="619"/>
      <c r="BE6" s="619"/>
      <c r="BF6" s="620"/>
      <c r="BG6" s="621">
        <v>
76740315</v>
      </c>
      <c r="BH6" s="622"/>
      <c r="BI6" s="622"/>
      <c r="BJ6" s="622"/>
      <c r="BK6" s="622"/>
      <c r="BL6" s="622"/>
      <c r="BM6" s="622"/>
      <c r="BN6" s="623"/>
      <c r="BO6" s="624">
        <v>
100</v>
      </c>
      <c r="BP6" s="624"/>
      <c r="BQ6" s="624"/>
      <c r="BR6" s="624"/>
      <c r="BS6" s="625" t="s">
        <v>
226</v>
      </c>
      <c r="BT6" s="625"/>
      <c r="BU6" s="625"/>
      <c r="BV6" s="625"/>
      <c r="BW6" s="625"/>
      <c r="BX6" s="625"/>
      <c r="BY6" s="625"/>
      <c r="BZ6" s="625"/>
      <c r="CA6" s="625"/>
      <c r="CB6" s="629"/>
      <c r="CD6" s="632" t="s">
        <v>
227</v>
      </c>
      <c r="CE6" s="633"/>
      <c r="CF6" s="633"/>
      <c r="CG6" s="633"/>
      <c r="CH6" s="633"/>
      <c r="CI6" s="633"/>
      <c r="CJ6" s="633"/>
      <c r="CK6" s="633"/>
      <c r="CL6" s="633"/>
      <c r="CM6" s="633"/>
      <c r="CN6" s="633"/>
      <c r="CO6" s="633"/>
      <c r="CP6" s="633"/>
      <c r="CQ6" s="634"/>
      <c r="CR6" s="621">
        <v>
742259</v>
      </c>
      <c r="CS6" s="622"/>
      <c r="CT6" s="622"/>
      <c r="CU6" s="622"/>
      <c r="CV6" s="622"/>
      <c r="CW6" s="622"/>
      <c r="CX6" s="622"/>
      <c r="CY6" s="623"/>
      <c r="CZ6" s="615">
        <v>
0.4</v>
      </c>
      <c r="DA6" s="616"/>
      <c r="DB6" s="616"/>
      <c r="DC6" s="635"/>
      <c r="DD6" s="630" t="s">
        <v>
226</v>
      </c>
      <c r="DE6" s="622"/>
      <c r="DF6" s="622"/>
      <c r="DG6" s="622"/>
      <c r="DH6" s="622"/>
      <c r="DI6" s="622"/>
      <c r="DJ6" s="622"/>
      <c r="DK6" s="622"/>
      <c r="DL6" s="622"/>
      <c r="DM6" s="622"/>
      <c r="DN6" s="622"/>
      <c r="DO6" s="622"/>
      <c r="DP6" s="623"/>
      <c r="DQ6" s="630">
        <v>
742259</v>
      </c>
      <c r="DR6" s="622"/>
      <c r="DS6" s="622"/>
      <c r="DT6" s="622"/>
      <c r="DU6" s="622"/>
      <c r="DV6" s="622"/>
      <c r="DW6" s="622"/>
      <c r="DX6" s="622"/>
      <c r="DY6" s="622"/>
      <c r="DZ6" s="622"/>
      <c r="EA6" s="622"/>
      <c r="EB6" s="622"/>
      <c r="EC6" s="631"/>
    </row>
    <row r="7" spans="2:143" ht="11.25" customHeight="1">
      <c r="B7" s="618" t="s">
        <v>
228</v>
      </c>
      <c r="C7" s="619"/>
      <c r="D7" s="619"/>
      <c r="E7" s="619"/>
      <c r="F7" s="619"/>
      <c r="G7" s="619"/>
      <c r="H7" s="619"/>
      <c r="I7" s="619"/>
      <c r="J7" s="619"/>
      <c r="K7" s="619"/>
      <c r="L7" s="619"/>
      <c r="M7" s="619"/>
      <c r="N7" s="619"/>
      <c r="O7" s="619"/>
      <c r="P7" s="619"/>
      <c r="Q7" s="620"/>
      <c r="R7" s="621">
        <v>
285522</v>
      </c>
      <c r="S7" s="622"/>
      <c r="T7" s="622"/>
      <c r="U7" s="622"/>
      <c r="V7" s="622"/>
      <c r="W7" s="622"/>
      <c r="X7" s="622"/>
      <c r="Y7" s="623"/>
      <c r="Z7" s="624">
        <v>
0.2</v>
      </c>
      <c r="AA7" s="624"/>
      <c r="AB7" s="624"/>
      <c r="AC7" s="624"/>
      <c r="AD7" s="625">
        <v>
285522</v>
      </c>
      <c r="AE7" s="625"/>
      <c r="AF7" s="625"/>
      <c r="AG7" s="625"/>
      <c r="AH7" s="625"/>
      <c r="AI7" s="625"/>
      <c r="AJ7" s="625"/>
      <c r="AK7" s="625"/>
      <c r="AL7" s="626">
        <v>
0.3</v>
      </c>
      <c r="AM7" s="627"/>
      <c r="AN7" s="627"/>
      <c r="AO7" s="628"/>
      <c r="AP7" s="618" t="s">
        <v>
229</v>
      </c>
      <c r="AQ7" s="619"/>
      <c r="AR7" s="619"/>
      <c r="AS7" s="619"/>
      <c r="AT7" s="619"/>
      <c r="AU7" s="619"/>
      <c r="AV7" s="619"/>
      <c r="AW7" s="619"/>
      <c r="AX7" s="619"/>
      <c r="AY7" s="619"/>
      <c r="AZ7" s="619"/>
      <c r="BA7" s="619"/>
      <c r="BB7" s="619"/>
      <c r="BC7" s="619"/>
      <c r="BD7" s="619"/>
      <c r="BE7" s="619"/>
      <c r="BF7" s="620"/>
      <c r="BG7" s="621">
        <v>
70765132</v>
      </c>
      <c r="BH7" s="622"/>
      <c r="BI7" s="622"/>
      <c r="BJ7" s="622"/>
      <c r="BK7" s="622"/>
      <c r="BL7" s="622"/>
      <c r="BM7" s="622"/>
      <c r="BN7" s="623"/>
      <c r="BO7" s="624">
        <v>
92.2</v>
      </c>
      <c r="BP7" s="624"/>
      <c r="BQ7" s="624"/>
      <c r="BR7" s="624"/>
      <c r="BS7" s="625" t="s">
        <v>
226</v>
      </c>
      <c r="BT7" s="625"/>
      <c r="BU7" s="625"/>
      <c r="BV7" s="625"/>
      <c r="BW7" s="625"/>
      <c r="BX7" s="625"/>
      <c r="BY7" s="625"/>
      <c r="BZ7" s="625"/>
      <c r="CA7" s="625"/>
      <c r="CB7" s="629"/>
      <c r="CD7" s="636" t="s">
        <v>
230</v>
      </c>
      <c r="CE7" s="637"/>
      <c r="CF7" s="637"/>
      <c r="CG7" s="637"/>
      <c r="CH7" s="637"/>
      <c r="CI7" s="637"/>
      <c r="CJ7" s="637"/>
      <c r="CK7" s="637"/>
      <c r="CL7" s="637"/>
      <c r="CM7" s="637"/>
      <c r="CN7" s="637"/>
      <c r="CO7" s="637"/>
      <c r="CP7" s="637"/>
      <c r="CQ7" s="638"/>
      <c r="CR7" s="621">
        <v>
16985216</v>
      </c>
      <c r="CS7" s="622"/>
      <c r="CT7" s="622"/>
      <c r="CU7" s="622"/>
      <c r="CV7" s="622"/>
      <c r="CW7" s="622"/>
      <c r="CX7" s="622"/>
      <c r="CY7" s="623"/>
      <c r="CZ7" s="624">
        <v>
9.6999999999999993</v>
      </c>
      <c r="DA7" s="624"/>
      <c r="DB7" s="624"/>
      <c r="DC7" s="624"/>
      <c r="DD7" s="630">
        <v>
1646383</v>
      </c>
      <c r="DE7" s="622"/>
      <c r="DF7" s="622"/>
      <c r="DG7" s="622"/>
      <c r="DH7" s="622"/>
      <c r="DI7" s="622"/>
      <c r="DJ7" s="622"/>
      <c r="DK7" s="622"/>
      <c r="DL7" s="622"/>
      <c r="DM7" s="622"/>
      <c r="DN7" s="622"/>
      <c r="DO7" s="622"/>
      <c r="DP7" s="623"/>
      <c r="DQ7" s="630">
        <v>
14866447</v>
      </c>
      <c r="DR7" s="622"/>
      <c r="DS7" s="622"/>
      <c r="DT7" s="622"/>
      <c r="DU7" s="622"/>
      <c r="DV7" s="622"/>
      <c r="DW7" s="622"/>
      <c r="DX7" s="622"/>
      <c r="DY7" s="622"/>
      <c r="DZ7" s="622"/>
      <c r="EA7" s="622"/>
      <c r="EB7" s="622"/>
      <c r="EC7" s="631"/>
    </row>
    <row r="8" spans="2:143" ht="11.25" customHeight="1">
      <c r="B8" s="618" t="s">
        <v>
231</v>
      </c>
      <c r="C8" s="619"/>
      <c r="D8" s="619"/>
      <c r="E8" s="619"/>
      <c r="F8" s="619"/>
      <c r="G8" s="619"/>
      <c r="H8" s="619"/>
      <c r="I8" s="619"/>
      <c r="J8" s="619"/>
      <c r="K8" s="619"/>
      <c r="L8" s="619"/>
      <c r="M8" s="619"/>
      <c r="N8" s="619"/>
      <c r="O8" s="619"/>
      <c r="P8" s="619"/>
      <c r="Q8" s="620"/>
      <c r="R8" s="621">
        <v>
1184737</v>
      </c>
      <c r="S8" s="622"/>
      <c r="T8" s="622"/>
      <c r="U8" s="622"/>
      <c r="V8" s="622"/>
      <c r="W8" s="622"/>
      <c r="X8" s="622"/>
      <c r="Y8" s="623"/>
      <c r="Z8" s="624">
        <v>
0.6</v>
      </c>
      <c r="AA8" s="624"/>
      <c r="AB8" s="624"/>
      <c r="AC8" s="624"/>
      <c r="AD8" s="625">
        <v>
1184737</v>
      </c>
      <c r="AE8" s="625"/>
      <c r="AF8" s="625"/>
      <c r="AG8" s="625"/>
      <c r="AH8" s="625"/>
      <c r="AI8" s="625"/>
      <c r="AJ8" s="625"/>
      <c r="AK8" s="625"/>
      <c r="AL8" s="626">
        <v>
1.2</v>
      </c>
      <c r="AM8" s="627"/>
      <c r="AN8" s="627"/>
      <c r="AO8" s="628"/>
      <c r="AP8" s="618" t="s">
        <v>
232</v>
      </c>
      <c r="AQ8" s="619"/>
      <c r="AR8" s="619"/>
      <c r="AS8" s="619"/>
      <c r="AT8" s="619"/>
      <c r="AU8" s="619"/>
      <c r="AV8" s="619"/>
      <c r="AW8" s="619"/>
      <c r="AX8" s="619"/>
      <c r="AY8" s="619"/>
      <c r="AZ8" s="619"/>
      <c r="BA8" s="619"/>
      <c r="BB8" s="619"/>
      <c r="BC8" s="619"/>
      <c r="BD8" s="619"/>
      <c r="BE8" s="619"/>
      <c r="BF8" s="620"/>
      <c r="BG8" s="621">
        <v>
508188</v>
      </c>
      <c r="BH8" s="622"/>
      <c r="BI8" s="622"/>
      <c r="BJ8" s="622"/>
      <c r="BK8" s="622"/>
      <c r="BL8" s="622"/>
      <c r="BM8" s="622"/>
      <c r="BN8" s="623"/>
      <c r="BO8" s="624">
        <v>
0.7</v>
      </c>
      <c r="BP8" s="624"/>
      <c r="BQ8" s="624"/>
      <c r="BR8" s="624"/>
      <c r="BS8" s="630" t="s">
        <v>
226</v>
      </c>
      <c r="BT8" s="622"/>
      <c r="BU8" s="622"/>
      <c r="BV8" s="622"/>
      <c r="BW8" s="622"/>
      <c r="BX8" s="622"/>
      <c r="BY8" s="622"/>
      <c r="BZ8" s="622"/>
      <c r="CA8" s="622"/>
      <c r="CB8" s="631"/>
      <c r="CD8" s="636" t="s">
        <v>
233</v>
      </c>
      <c r="CE8" s="637"/>
      <c r="CF8" s="637"/>
      <c r="CG8" s="637"/>
      <c r="CH8" s="637"/>
      <c r="CI8" s="637"/>
      <c r="CJ8" s="637"/>
      <c r="CK8" s="637"/>
      <c r="CL8" s="637"/>
      <c r="CM8" s="637"/>
      <c r="CN8" s="637"/>
      <c r="CO8" s="637"/>
      <c r="CP8" s="637"/>
      <c r="CQ8" s="638"/>
      <c r="CR8" s="621">
        <v>
62640269</v>
      </c>
      <c r="CS8" s="622"/>
      <c r="CT8" s="622"/>
      <c r="CU8" s="622"/>
      <c r="CV8" s="622"/>
      <c r="CW8" s="622"/>
      <c r="CX8" s="622"/>
      <c r="CY8" s="623"/>
      <c r="CZ8" s="624">
        <v>
35.799999999999997</v>
      </c>
      <c r="DA8" s="624"/>
      <c r="DB8" s="624"/>
      <c r="DC8" s="624"/>
      <c r="DD8" s="630">
        <v>
11639140</v>
      </c>
      <c r="DE8" s="622"/>
      <c r="DF8" s="622"/>
      <c r="DG8" s="622"/>
      <c r="DH8" s="622"/>
      <c r="DI8" s="622"/>
      <c r="DJ8" s="622"/>
      <c r="DK8" s="622"/>
      <c r="DL8" s="622"/>
      <c r="DM8" s="622"/>
      <c r="DN8" s="622"/>
      <c r="DO8" s="622"/>
      <c r="DP8" s="623"/>
      <c r="DQ8" s="630">
        <v>
35751740</v>
      </c>
      <c r="DR8" s="622"/>
      <c r="DS8" s="622"/>
      <c r="DT8" s="622"/>
      <c r="DU8" s="622"/>
      <c r="DV8" s="622"/>
      <c r="DW8" s="622"/>
      <c r="DX8" s="622"/>
      <c r="DY8" s="622"/>
      <c r="DZ8" s="622"/>
      <c r="EA8" s="622"/>
      <c r="EB8" s="622"/>
      <c r="EC8" s="631"/>
    </row>
    <row r="9" spans="2:143" ht="11.25" customHeight="1">
      <c r="B9" s="618" t="s">
        <v>
234</v>
      </c>
      <c r="C9" s="619"/>
      <c r="D9" s="619"/>
      <c r="E9" s="619"/>
      <c r="F9" s="619"/>
      <c r="G9" s="619"/>
      <c r="H9" s="619"/>
      <c r="I9" s="619"/>
      <c r="J9" s="619"/>
      <c r="K9" s="619"/>
      <c r="L9" s="619"/>
      <c r="M9" s="619"/>
      <c r="N9" s="619"/>
      <c r="O9" s="619"/>
      <c r="P9" s="619"/>
      <c r="Q9" s="620"/>
      <c r="R9" s="621">
        <v>
1204891</v>
      </c>
      <c r="S9" s="622"/>
      <c r="T9" s="622"/>
      <c r="U9" s="622"/>
      <c r="V9" s="622"/>
      <c r="W9" s="622"/>
      <c r="X9" s="622"/>
      <c r="Y9" s="623"/>
      <c r="Z9" s="624">
        <v>
0.7</v>
      </c>
      <c r="AA9" s="624"/>
      <c r="AB9" s="624"/>
      <c r="AC9" s="624"/>
      <c r="AD9" s="625">
        <v>
1204891</v>
      </c>
      <c r="AE9" s="625"/>
      <c r="AF9" s="625"/>
      <c r="AG9" s="625"/>
      <c r="AH9" s="625"/>
      <c r="AI9" s="625"/>
      <c r="AJ9" s="625"/>
      <c r="AK9" s="625"/>
      <c r="AL9" s="626">
        <v>
1.2</v>
      </c>
      <c r="AM9" s="627"/>
      <c r="AN9" s="627"/>
      <c r="AO9" s="628"/>
      <c r="AP9" s="618" t="s">
        <v>
235</v>
      </c>
      <c r="AQ9" s="619"/>
      <c r="AR9" s="619"/>
      <c r="AS9" s="619"/>
      <c r="AT9" s="619"/>
      <c r="AU9" s="619"/>
      <c r="AV9" s="619"/>
      <c r="AW9" s="619"/>
      <c r="AX9" s="619"/>
      <c r="AY9" s="619"/>
      <c r="AZ9" s="619"/>
      <c r="BA9" s="619"/>
      <c r="BB9" s="619"/>
      <c r="BC9" s="619"/>
      <c r="BD9" s="619"/>
      <c r="BE9" s="619"/>
      <c r="BF9" s="620"/>
      <c r="BG9" s="621">
        <v>
70256944</v>
      </c>
      <c r="BH9" s="622"/>
      <c r="BI9" s="622"/>
      <c r="BJ9" s="622"/>
      <c r="BK9" s="622"/>
      <c r="BL9" s="622"/>
      <c r="BM9" s="622"/>
      <c r="BN9" s="623"/>
      <c r="BO9" s="624">
        <v>
91.5</v>
      </c>
      <c r="BP9" s="624"/>
      <c r="BQ9" s="624"/>
      <c r="BR9" s="624"/>
      <c r="BS9" s="630" t="s">
        <v>
226</v>
      </c>
      <c r="BT9" s="622"/>
      <c r="BU9" s="622"/>
      <c r="BV9" s="622"/>
      <c r="BW9" s="622"/>
      <c r="BX9" s="622"/>
      <c r="BY9" s="622"/>
      <c r="BZ9" s="622"/>
      <c r="CA9" s="622"/>
      <c r="CB9" s="631"/>
      <c r="CD9" s="636" t="s">
        <v>
236</v>
      </c>
      <c r="CE9" s="637"/>
      <c r="CF9" s="637"/>
      <c r="CG9" s="637"/>
      <c r="CH9" s="637"/>
      <c r="CI9" s="637"/>
      <c r="CJ9" s="637"/>
      <c r="CK9" s="637"/>
      <c r="CL9" s="637"/>
      <c r="CM9" s="637"/>
      <c r="CN9" s="637"/>
      <c r="CO9" s="637"/>
      <c r="CP9" s="637"/>
      <c r="CQ9" s="638"/>
      <c r="CR9" s="621">
        <v>
10931552</v>
      </c>
      <c r="CS9" s="622"/>
      <c r="CT9" s="622"/>
      <c r="CU9" s="622"/>
      <c r="CV9" s="622"/>
      <c r="CW9" s="622"/>
      <c r="CX9" s="622"/>
      <c r="CY9" s="623"/>
      <c r="CZ9" s="624">
        <v>
6.3</v>
      </c>
      <c r="DA9" s="624"/>
      <c r="DB9" s="624"/>
      <c r="DC9" s="624"/>
      <c r="DD9" s="630">
        <v>
445475</v>
      </c>
      <c r="DE9" s="622"/>
      <c r="DF9" s="622"/>
      <c r="DG9" s="622"/>
      <c r="DH9" s="622"/>
      <c r="DI9" s="622"/>
      <c r="DJ9" s="622"/>
      <c r="DK9" s="622"/>
      <c r="DL9" s="622"/>
      <c r="DM9" s="622"/>
      <c r="DN9" s="622"/>
      <c r="DO9" s="622"/>
      <c r="DP9" s="623"/>
      <c r="DQ9" s="630">
        <v>
9646650</v>
      </c>
      <c r="DR9" s="622"/>
      <c r="DS9" s="622"/>
      <c r="DT9" s="622"/>
      <c r="DU9" s="622"/>
      <c r="DV9" s="622"/>
      <c r="DW9" s="622"/>
      <c r="DX9" s="622"/>
      <c r="DY9" s="622"/>
      <c r="DZ9" s="622"/>
      <c r="EA9" s="622"/>
      <c r="EB9" s="622"/>
      <c r="EC9" s="631"/>
    </row>
    <row r="10" spans="2:143" ht="11.25" customHeight="1">
      <c r="B10" s="618" t="s">
        <v>
237</v>
      </c>
      <c r="C10" s="619"/>
      <c r="D10" s="619"/>
      <c r="E10" s="619"/>
      <c r="F10" s="619"/>
      <c r="G10" s="619"/>
      <c r="H10" s="619"/>
      <c r="I10" s="619"/>
      <c r="J10" s="619"/>
      <c r="K10" s="619"/>
      <c r="L10" s="619"/>
      <c r="M10" s="619"/>
      <c r="N10" s="619"/>
      <c r="O10" s="619"/>
      <c r="P10" s="619"/>
      <c r="Q10" s="620"/>
      <c r="R10" s="621" t="s">
        <v>
226</v>
      </c>
      <c r="S10" s="622"/>
      <c r="T10" s="622"/>
      <c r="U10" s="622"/>
      <c r="V10" s="622"/>
      <c r="W10" s="622"/>
      <c r="X10" s="622"/>
      <c r="Y10" s="623"/>
      <c r="Z10" s="624" t="s">
        <v>
226</v>
      </c>
      <c r="AA10" s="624"/>
      <c r="AB10" s="624"/>
      <c r="AC10" s="624"/>
      <c r="AD10" s="625" t="s">
        <v>
226</v>
      </c>
      <c r="AE10" s="625"/>
      <c r="AF10" s="625"/>
      <c r="AG10" s="625"/>
      <c r="AH10" s="625"/>
      <c r="AI10" s="625"/>
      <c r="AJ10" s="625"/>
      <c r="AK10" s="625"/>
      <c r="AL10" s="626" t="s">
        <v>
220</v>
      </c>
      <c r="AM10" s="627"/>
      <c r="AN10" s="627"/>
      <c r="AO10" s="628"/>
      <c r="AP10" s="618" t="s">
        <v>
238</v>
      </c>
      <c r="AQ10" s="619"/>
      <c r="AR10" s="619"/>
      <c r="AS10" s="619"/>
      <c r="AT10" s="619"/>
      <c r="AU10" s="619"/>
      <c r="AV10" s="619"/>
      <c r="AW10" s="619"/>
      <c r="AX10" s="619"/>
      <c r="AY10" s="619"/>
      <c r="AZ10" s="619"/>
      <c r="BA10" s="619"/>
      <c r="BB10" s="619"/>
      <c r="BC10" s="619"/>
      <c r="BD10" s="619"/>
      <c r="BE10" s="619"/>
      <c r="BF10" s="620"/>
      <c r="BG10" s="621" t="s">
        <v>
220</v>
      </c>
      <c r="BH10" s="622"/>
      <c r="BI10" s="622"/>
      <c r="BJ10" s="622"/>
      <c r="BK10" s="622"/>
      <c r="BL10" s="622"/>
      <c r="BM10" s="622"/>
      <c r="BN10" s="623"/>
      <c r="BO10" s="624" t="s">
        <v>
226</v>
      </c>
      <c r="BP10" s="624"/>
      <c r="BQ10" s="624"/>
      <c r="BR10" s="624"/>
      <c r="BS10" s="630" t="s">
        <v>
226</v>
      </c>
      <c r="BT10" s="622"/>
      <c r="BU10" s="622"/>
      <c r="BV10" s="622"/>
      <c r="BW10" s="622"/>
      <c r="BX10" s="622"/>
      <c r="BY10" s="622"/>
      <c r="BZ10" s="622"/>
      <c r="CA10" s="622"/>
      <c r="CB10" s="631"/>
      <c r="CD10" s="636" t="s">
        <v>
239</v>
      </c>
      <c r="CE10" s="637"/>
      <c r="CF10" s="637"/>
      <c r="CG10" s="637"/>
      <c r="CH10" s="637"/>
      <c r="CI10" s="637"/>
      <c r="CJ10" s="637"/>
      <c r="CK10" s="637"/>
      <c r="CL10" s="637"/>
      <c r="CM10" s="637"/>
      <c r="CN10" s="637"/>
      <c r="CO10" s="637"/>
      <c r="CP10" s="637"/>
      <c r="CQ10" s="638"/>
      <c r="CR10" s="621">
        <v>
263495</v>
      </c>
      <c r="CS10" s="622"/>
      <c r="CT10" s="622"/>
      <c r="CU10" s="622"/>
      <c r="CV10" s="622"/>
      <c r="CW10" s="622"/>
      <c r="CX10" s="622"/>
      <c r="CY10" s="623"/>
      <c r="CZ10" s="624">
        <v>
0.2</v>
      </c>
      <c r="DA10" s="624"/>
      <c r="DB10" s="624"/>
      <c r="DC10" s="624"/>
      <c r="DD10" s="630" t="s">
        <v>
226</v>
      </c>
      <c r="DE10" s="622"/>
      <c r="DF10" s="622"/>
      <c r="DG10" s="622"/>
      <c r="DH10" s="622"/>
      <c r="DI10" s="622"/>
      <c r="DJ10" s="622"/>
      <c r="DK10" s="622"/>
      <c r="DL10" s="622"/>
      <c r="DM10" s="622"/>
      <c r="DN10" s="622"/>
      <c r="DO10" s="622"/>
      <c r="DP10" s="623"/>
      <c r="DQ10" s="630">
        <v>
202647</v>
      </c>
      <c r="DR10" s="622"/>
      <c r="DS10" s="622"/>
      <c r="DT10" s="622"/>
      <c r="DU10" s="622"/>
      <c r="DV10" s="622"/>
      <c r="DW10" s="622"/>
      <c r="DX10" s="622"/>
      <c r="DY10" s="622"/>
      <c r="DZ10" s="622"/>
      <c r="EA10" s="622"/>
      <c r="EB10" s="622"/>
      <c r="EC10" s="631"/>
    </row>
    <row r="11" spans="2:143" ht="11.25" customHeight="1">
      <c r="B11" s="618" t="s">
        <v>
240</v>
      </c>
      <c r="C11" s="619"/>
      <c r="D11" s="619"/>
      <c r="E11" s="619"/>
      <c r="F11" s="619"/>
      <c r="G11" s="619"/>
      <c r="H11" s="619"/>
      <c r="I11" s="619"/>
      <c r="J11" s="619"/>
      <c r="K11" s="619"/>
      <c r="L11" s="619"/>
      <c r="M11" s="619"/>
      <c r="N11" s="619"/>
      <c r="O11" s="619"/>
      <c r="P11" s="619"/>
      <c r="Q11" s="620"/>
      <c r="R11" s="621" t="s">
        <v>
220</v>
      </c>
      <c r="S11" s="622"/>
      <c r="T11" s="622"/>
      <c r="U11" s="622"/>
      <c r="V11" s="622"/>
      <c r="W11" s="622"/>
      <c r="X11" s="622"/>
      <c r="Y11" s="623"/>
      <c r="Z11" s="624" t="s">
        <v>
226</v>
      </c>
      <c r="AA11" s="624"/>
      <c r="AB11" s="624"/>
      <c r="AC11" s="624"/>
      <c r="AD11" s="625" t="s">
        <v>
226</v>
      </c>
      <c r="AE11" s="625"/>
      <c r="AF11" s="625"/>
      <c r="AG11" s="625"/>
      <c r="AH11" s="625"/>
      <c r="AI11" s="625"/>
      <c r="AJ11" s="625"/>
      <c r="AK11" s="625"/>
      <c r="AL11" s="626" t="s">
        <v>
220</v>
      </c>
      <c r="AM11" s="627"/>
      <c r="AN11" s="627"/>
      <c r="AO11" s="628"/>
      <c r="AP11" s="618" t="s">
        <v>
241</v>
      </c>
      <c r="AQ11" s="619"/>
      <c r="AR11" s="619"/>
      <c r="AS11" s="619"/>
      <c r="AT11" s="619"/>
      <c r="AU11" s="619"/>
      <c r="AV11" s="619"/>
      <c r="AW11" s="619"/>
      <c r="AX11" s="619"/>
      <c r="AY11" s="619"/>
      <c r="AZ11" s="619"/>
      <c r="BA11" s="619"/>
      <c r="BB11" s="619"/>
      <c r="BC11" s="619"/>
      <c r="BD11" s="619"/>
      <c r="BE11" s="619"/>
      <c r="BF11" s="620"/>
      <c r="BG11" s="621" t="s">
        <v>
220</v>
      </c>
      <c r="BH11" s="622"/>
      <c r="BI11" s="622"/>
      <c r="BJ11" s="622"/>
      <c r="BK11" s="622"/>
      <c r="BL11" s="622"/>
      <c r="BM11" s="622"/>
      <c r="BN11" s="623"/>
      <c r="BO11" s="624" t="s">
        <v>
226</v>
      </c>
      <c r="BP11" s="624"/>
      <c r="BQ11" s="624"/>
      <c r="BR11" s="624"/>
      <c r="BS11" s="630" t="s">
        <v>
226</v>
      </c>
      <c r="BT11" s="622"/>
      <c r="BU11" s="622"/>
      <c r="BV11" s="622"/>
      <c r="BW11" s="622"/>
      <c r="BX11" s="622"/>
      <c r="BY11" s="622"/>
      <c r="BZ11" s="622"/>
      <c r="CA11" s="622"/>
      <c r="CB11" s="631"/>
      <c r="CD11" s="636" t="s">
        <v>
242</v>
      </c>
      <c r="CE11" s="637"/>
      <c r="CF11" s="637"/>
      <c r="CG11" s="637"/>
      <c r="CH11" s="637"/>
      <c r="CI11" s="637"/>
      <c r="CJ11" s="637"/>
      <c r="CK11" s="637"/>
      <c r="CL11" s="637"/>
      <c r="CM11" s="637"/>
      <c r="CN11" s="637"/>
      <c r="CO11" s="637"/>
      <c r="CP11" s="637"/>
      <c r="CQ11" s="638"/>
      <c r="CR11" s="621" t="s">
        <v>
220</v>
      </c>
      <c r="CS11" s="622"/>
      <c r="CT11" s="622"/>
      <c r="CU11" s="622"/>
      <c r="CV11" s="622"/>
      <c r="CW11" s="622"/>
      <c r="CX11" s="622"/>
      <c r="CY11" s="623"/>
      <c r="CZ11" s="624" t="s">
        <v>
226</v>
      </c>
      <c r="DA11" s="624"/>
      <c r="DB11" s="624"/>
      <c r="DC11" s="624"/>
      <c r="DD11" s="630" t="s">
        <v>
243</v>
      </c>
      <c r="DE11" s="622"/>
      <c r="DF11" s="622"/>
      <c r="DG11" s="622"/>
      <c r="DH11" s="622"/>
      <c r="DI11" s="622"/>
      <c r="DJ11" s="622"/>
      <c r="DK11" s="622"/>
      <c r="DL11" s="622"/>
      <c r="DM11" s="622"/>
      <c r="DN11" s="622"/>
      <c r="DO11" s="622"/>
      <c r="DP11" s="623"/>
      <c r="DQ11" s="630" t="s">
        <v>
226</v>
      </c>
      <c r="DR11" s="622"/>
      <c r="DS11" s="622"/>
      <c r="DT11" s="622"/>
      <c r="DU11" s="622"/>
      <c r="DV11" s="622"/>
      <c r="DW11" s="622"/>
      <c r="DX11" s="622"/>
      <c r="DY11" s="622"/>
      <c r="DZ11" s="622"/>
      <c r="EA11" s="622"/>
      <c r="EB11" s="622"/>
      <c r="EC11" s="631"/>
    </row>
    <row r="12" spans="2:143" ht="11.25" customHeight="1">
      <c r="B12" s="618" t="s">
        <v>
244</v>
      </c>
      <c r="C12" s="619"/>
      <c r="D12" s="619"/>
      <c r="E12" s="619"/>
      <c r="F12" s="619"/>
      <c r="G12" s="619"/>
      <c r="H12" s="619"/>
      <c r="I12" s="619"/>
      <c r="J12" s="619"/>
      <c r="K12" s="619"/>
      <c r="L12" s="619"/>
      <c r="M12" s="619"/>
      <c r="N12" s="619"/>
      <c r="O12" s="619"/>
      <c r="P12" s="619"/>
      <c r="Q12" s="620"/>
      <c r="R12" s="621">
        <v>
14100984</v>
      </c>
      <c r="S12" s="622"/>
      <c r="T12" s="622"/>
      <c r="U12" s="622"/>
      <c r="V12" s="622"/>
      <c r="W12" s="622"/>
      <c r="X12" s="622"/>
      <c r="Y12" s="623"/>
      <c r="Z12" s="624">
        <v>
7.6</v>
      </c>
      <c r="AA12" s="624"/>
      <c r="AB12" s="624"/>
      <c r="AC12" s="624"/>
      <c r="AD12" s="625">
        <v>
14100984</v>
      </c>
      <c r="AE12" s="625"/>
      <c r="AF12" s="625"/>
      <c r="AG12" s="625"/>
      <c r="AH12" s="625"/>
      <c r="AI12" s="625"/>
      <c r="AJ12" s="625"/>
      <c r="AK12" s="625"/>
      <c r="AL12" s="626">
        <v>
13.9</v>
      </c>
      <c r="AM12" s="627"/>
      <c r="AN12" s="627"/>
      <c r="AO12" s="628"/>
      <c r="AP12" s="618" t="s">
        <v>
245</v>
      </c>
      <c r="AQ12" s="619"/>
      <c r="AR12" s="619"/>
      <c r="AS12" s="619"/>
      <c r="AT12" s="619"/>
      <c r="AU12" s="619"/>
      <c r="AV12" s="619"/>
      <c r="AW12" s="619"/>
      <c r="AX12" s="619"/>
      <c r="AY12" s="619"/>
      <c r="AZ12" s="619"/>
      <c r="BA12" s="619"/>
      <c r="BB12" s="619"/>
      <c r="BC12" s="619"/>
      <c r="BD12" s="619"/>
      <c r="BE12" s="619"/>
      <c r="BF12" s="620"/>
      <c r="BG12" s="621" t="s">
        <v>
220</v>
      </c>
      <c r="BH12" s="622"/>
      <c r="BI12" s="622"/>
      <c r="BJ12" s="622"/>
      <c r="BK12" s="622"/>
      <c r="BL12" s="622"/>
      <c r="BM12" s="622"/>
      <c r="BN12" s="623"/>
      <c r="BO12" s="624" t="s">
        <v>
220</v>
      </c>
      <c r="BP12" s="624"/>
      <c r="BQ12" s="624"/>
      <c r="BR12" s="624"/>
      <c r="BS12" s="630" t="s">
        <v>
226</v>
      </c>
      <c r="BT12" s="622"/>
      <c r="BU12" s="622"/>
      <c r="BV12" s="622"/>
      <c r="BW12" s="622"/>
      <c r="BX12" s="622"/>
      <c r="BY12" s="622"/>
      <c r="BZ12" s="622"/>
      <c r="CA12" s="622"/>
      <c r="CB12" s="631"/>
      <c r="CD12" s="636" t="s">
        <v>
246</v>
      </c>
      <c r="CE12" s="637"/>
      <c r="CF12" s="637"/>
      <c r="CG12" s="637"/>
      <c r="CH12" s="637"/>
      <c r="CI12" s="637"/>
      <c r="CJ12" s="637"/>
      <c r="CK12" s="637"/>
      <c r="CL12" s="637"/>
      <c r="CM12" s="637"/>
      <c r="CN12" s="637"/>
      <c r="CO12" s="637"/>
      <c r="CP12" s="637"/>
      <c r="CQ12" s="638"/>
      <c r="CR12" s="621">
        <v>
1904267</v>
      </c>
      <c r="CS12" s="622"/>
      <c r="CT12" s="622"/>
      <c r="CU12" s="622"/>
      <c r="CV12" s="622"/>
      <c r="CW12" s="622"/>
      <c r="CX12" s="622"/>
      <c r="CY12" s="623"/>
      <c r="CZ12" s="624">
        <v>
1.1000000000000001</v>
      </c>
      <c r="DA12" s="624"/>
      <c r="DB12" s="624"/>
      <c r="DC12" s="624"/>
      <c r="DD12" s="630">
        <v>
128097</v>
      </c>
      <c r="DE12" s="622"/>
      <c r="DF12" s="622"/>
      <c r="DG12" s="622"/>
      <c r="DH12" s="622"/>
      <c r="DI12" s="622"/>
      <c r="DJ12" s="622"/>
      <c r="DK12" s="622"/>
      <c r="DL12" s="622"/>
      <c r="DM12" s="622"/>
      <c r="DN12" s="622"/>
      <c r="DO12" s="622"/>
      <c r="DP12" s="623"/>
      <c r="DQ12" s="630">
        <v>
1353364</v>
      </c>
      <c r="DR12" s="622"/>
      <c r="DS12" s="622"/>
      <c r="DT12" s="622"/>
      <c r="DU12" s="622"/>
      <c r="DV12" s="622"/>
      <c r="DW12" s="622"/>
      <c r="DX12" s="622"/>
      <c r="DY12" s="622"/>
      <c r="DZ12" s="622"/>
      <c r="EA12" s="622"/>
      <c r="EB12" s="622"/>
      <c r="EC12" s="631"/>
    </row>
    <row r="13" spans="2:143" ht="11.25" customHeight="1">
      <c r="B13" s="618" t="s">
        <v>
247</v>
      </c>
      <c r="C13" s="619"/>
      <c r="D13" s="619"/>
      <c r="E13" s="619"/>
      <c r="F13" s="619"/>
      <c r="G13" s="619"/>
      <c r="H13" s="619"/>
      <c r="I13" s="619"/>
      <c r="J13" s="619"/>
      <c r="K13" s="619"/>
      <c r="L13" s="619"/>
      <c r="M13" s="619"/>
      <c r="N13" s="619"/>
      <c r="O13" s="619"/>
      <c r="P13" s="619"/>
      <c r="Q13" s="620"/>
      <c r="R13" s="621" t="s">
        <v>
226</v>
      </c>
      <c r="S13" s="622"/>
      <c r="T13" s="622"/>
      <c r="U13" s="622"/>
      <c r="V13" s="622"/>
      <c r="W13" s="622"/>
      <c r="X13" s="622"/>
      <c r="Y13" s="623"/>
      <c r="Z13" s="624" t="s">
        <v>
248</v>
      </c>
      <c r="AA13" s="624"/>
      <c r="AB13" s="624"/>
      <c r="AC13" s="624"/>
      <c r="AD13" s="625" t="s">
        <v>
220</v>
      </c>
      <c r="AE13" s="625"/>
      <c r="AF13" s="625"/>
      <c r="AG13" s="625"/>
      <c r="AH13" s="625"/>
      <c r="AI13" s="625"/>
      <c r="AJ13" s="625"/>
      <c r="AK13" s="625"/>
      <c r="AL13" s="626" t="s">
        <v>
220</v>
      </c>
      <c r="AM13" s="627"/>
      <c r="AN13" s="627"/>
      <c r="AO13" s="628"/>
      <c r="AP13" s="618" t="s">
        <v>
249</v>
      </c>
      <c r="AQ13" s="619"/>
      <c r="AR13" s="619"/>
      <c r="AS13" s="619"/>
      <c r="AT13" s="619"/>
      <c r="AU13" s="619"/>
      <c r="AV13" s="619"/>
      <c r="AW13" s="619"/>
      <c r="AX13" s="619"/>
      <c r="AY13" s="619"/>
      <c r="AZ13" s="619"/>
      <c r="BA13" s="619"/>
      <c r="BB13" s="619"/>
      <c r="BC13" s="619"/>
      <c r="BD13" s="619"/>
      <c r="BE13" s="619"/>
      <c r="BF13" s="620"/>
      <c r="BG13" s="621" t="s">
        <v>
226</v>
      </c>
      <c r="BH13" s="622"/>
      <c r="BI13" s="622"/>
      <c r="BJ13" s="622"/>
      <c r="BK13" s="622"/>
      <c r="BL13" s="622"/>
      <c r="BM13" s="622"/>
      <c r="BN13" s="623"/>
      <c r="BO13" s="624" t="s">
        <v>
220</v>
      </c>
      <c r="BP13" s="624"/>
      <c r="BQ13" s="624"/>
      <c r="BR13" s="624"/>
      <c r="BS13" s="630" t="s">
        <v>
248</v>
      </c>
      <c r="BT13" s="622"/>
      <c r="BU13" s="622"/>
      <c r="BV13" s="622"/>
      <c r="BW13" s="622"/>
      <c r="BX13" s="622"/>
      <c r="BY13" s="622"/>
      <c r="BZ13" s="622"/>
      <c r="CA13" s="622"/>
      <c r="CB13" s="631"/>
      <c r="CD13" s="636" t="s">
        <v>
250</v>
      </c>
      <c r="CE13" s="637"/>
      <c r="CF13" s="637"/>
      <c r="CG13" s="637"/>
      <c r="CH13" s="637"/>
      <c r="CI13" s="637"/>
      <c r="CJ13" s="637"/>
      <c r="CK13" s="637"/>
      <c r="CL13" s="637"/>
      <c r="CM13" s="637"/>
      <c r="CN13" s="637"/>
      <c r="CO13" s="637"/>
      <c r="CP13" s="637"/>
      <c r="CQ13" s="638"/>
      <c r="CR13" s="621">
        <v>
12178199</v>
      </c>
      <c r="CS13" s="622"/>
      <c r="CT13" s="622"/>
      <c r="CU13" s="622"/>
      <c r="CV13" s="622"/>
      <c r="CW13" s="622"/>
      <c r="CX13" s="622"/>
      <c r="CY13" s="623"/>
      <c r="CZ13" s="624">
        <v>
7</v>
      </c>
      <c r="DA13" s="624"/>
      <c r="DB13" s="624"/>
      <c r="DC13" s="624"/>
      <c r="DD13" s="630">
        <v>
6971643</v>
      </c>
      <c r="DE13" s="622"/>
      <c r="DF13" s="622"/>
      <c r="DG13" s="622"/>
      <c r="DH13" s="622"/>
      <c r="DI13" s="622"/>
      <c r="DJ13" s="622"/>
      <c r="DK13" s="622"/>
      <c r="DL13" s="622"/>
      <c r="DM13" s="622"/>
      <c r="DN13" s="622"/>
      <c r="DO13" s="622"/>
      <c r="DP13" s="623"/>
      <c r="DQ13" s="630">
        <v>
6604303</v>
      </c>
      <c r="DR13" s="622"/>
      <c r="DS13" s="622"/>
      <c r="DT13" s="622"/>
      <c r="DU13" s="622"/>
      <c r="DV13" s="622"/>
      <c r="DW13" s="622"/>
      <c r="DX13" s="622"/>
      <c r="DY13" s="622"/>
      <c r="DZ13" s="622"/>
      <c r="EA13" s="622"/>
      <c r="EB13" s="622"/>
      <c r="EC13" s="631"/>
    </row>
    <row r="14" spans="2:143" ht="11.25" customHeight="1">
      <c r="B14" s="618" t="s">
        <v>
251</v>
      </c>
      <c r="C14" s="619"/>
      <c r="D14" s="619"/>
      <c r="E14" s="619"/>
      <c r="F14" s="619"/>
      <c r="G14" s="619"/>
      <c r="H14" s="619"/>
      <c r="I14" s="619"/>
      <c r="J14" s="619"/>
      <c r="K14" s="619"/>
      <c r="L14" s="619"/>
      <c r="M14" s="619"/>
      <c r="N14" s="619"/>
      <c r="O14" s="619"/>
      <c r="P14" s="619"/>
      <c r="Q14" s="620"/>
      <c r="R14" s="621" t="s">
        <v>
220</v>
      </c>
      <c r="S14" s="622"/>
      <c r="T14" s="622"/>
      <c r="U14" s="622"/>
      <c r="V14" s="622"/>
      <c r="W14" s="622"/>
      <c r="X14" s="622"/>
      <c r="Y14" s="623"/>
      <c r="Z14" s="624" t="s">
        <v>
220</v>
      </c>
      <c r="AA14" s="624"/>
      <c r="AB14" s="624"/>
      <c r="AC14" s="624"/>
      <c r="AD14" s="625" t="s">
        <v>
226</v>
      </c>
      <c r="AE14" s="625"/>
      <c r="AF14" s="625"/>
      <c r="AG14" s="625"/>
      <c r="AH14" s="625"/>
      <c r="AI14" s="625"/>
      <c r="AJ14" s="625"/>
      <c r="AK14" s="625"/>
      <c r="AL14" s="626" t="s">
        <v>
220</v>
      </c>
      <c r="AM14" s="627"/>
      <c r="AN14" s="627"/>
      <c r="AO14" s="628"/>
      <c r="AP14" s="618" t="s">
        <v>
252</v>
      </c>
      <c r="AQ14" s="619"/>
      <c r="AR14" s="619"/>
      <c r="AS14" s="619"/>
      <c r="AT14" s="619"/>
      <c r="AU14" s="619"/>
      <c r="AV14" s="619"/>
      <c r="AW14" s="619"/>
      <c r="AX14" s="619"/>
      <c r="AY14" s="619"/>
      <c r="AZ14" s="619"/>
      <c r="BA14" s="619"/>
      <c r="BB14" s="619"/>
      <c r="BC14" s="619"/>
      <c r="BD14" s="619"/>
      <c r="BE14" s="619"/>
      <c r="BF14" s="620"/>
      <c r="BG14" s="621">
        <v>
72764</v>
      </c>
      <c r="BH14" s="622"/>
      <c r="BI14" s="622"/>
      <c r="BJ14" s="622"/>
      <c r="BK14" s="622"/>
      <c r="BL14" s="622"/>
      <c r="BM14" s="622"/>
      <c r="BN14" s="623"/>
      <c r="BO14" s="624">
        <v>
0.1</v>
      </c>
      <c r="BP14" s="624"/>
      <c r="BQ14" s="624"/>
      <c r="BR14" s="624"/>
      <c r="BS14" s="630" t="s">
        <v>
220</v>
      </c>
      <c r="BT14" s="622"/>
      <c r="BU14" s="622"/>
      <c r="BV14" s="622"/>
      <c r="BW14" s="622"/>
      <c r="BX14" s="622"/>
      <c r="BY14" s="622"/>
      <c r="BZ14" s="622"/>
      <c r="CA14" s="622"/>
      <c r="CB14" s="631"/>
      <c r="CD14" s="636" t="s">
        <v>
253</v>
      </c>
      <c r="CE14" s="637"/>
      <c r="CF14" s="637"/>
      <c r="CG14" s="637"/>
      <c r="CH14" s="637"/>
      <c r="CI14" s="637"/>
      <c r="CJ14" s="637"/>
      <c r="CK14" s="637"/>
      <c r="CL14" s="637"/>
      <c r="CM14" s="637"/>
      <c r="CN14" s="637"/>
      <c r="CO14" s="637"/>
      <c r="CP14" s="637"/>
      <c r="CQ14" s="638"/>
      <c r="CR14" s="621">
        <v>
43372743</v>
      </c>
      <c r="CS14" s="622"/>
      <c r="CT14" s="622"/>
      <c r="CU14" s="622"/>
      <c r="CV14" s="622"/>
      <c r="CW14" s="622"/>
      <c r="CX14" s="622"/>
      <c r="CY14" s="623"/>
      <c r="CZ14" s="624">
        <v>
24.8</v>
      </c>
      <c r="DA14" s="624"/>
      <c r="DB14" s="624"/>
      <c r="DC14" s="624"/>
      <c r="DD14" s="630">
        <v>
697833</v>
      </c>
      <c r="DE14" s="622"/>
      <c r="DF14" s="622"/>
      <c r="DG14" s="622"/>
      <c r="DH14" s="622"/>
      <c r="DI14" s="622"/>
      <c r="DJ14" s="622"/>
      <c r="DK14" s="622"/>
      <c r="DL14" s="622"/>
      <c r="DM14" s="622"/>
      <c r="DN14" s="622"/>
      <c r="DO14" s="622"/>
      <c r="DP14" s="623"/>
      <c r="DQ14" s="630">
        <v>
42901505</v>
      </c>
      <c r="DR14" s="622"/>
      <c r="DS14" s="622"/>
      <c r="DT14" s="622"/>
      <c r="DU14" s="622"/>
      <c r="DV14" s="622"/>
      <c r="DW14" s="622"/>
      <c r="DX14" s="622"/>
      <c r="DY14" s="622"/>
      <c r="DZ14" s="622"/>
      <c r="EA14" s="622"/>
      <c r="EB14" s="622"/>
      <c r="EC14" s="631"/>
    </row>
    <row r="15" spans="2:143" ht="11.25" customHeight="1">
      <c r="B15" s="618" t="s">
        <v>
254</v>
      </c>
      <c r="C15" s="619"/>
      <c r="D15" s="619"/>
      <c r="E15" s="619"/>
      <c r="F15" s="619"/>
      <c r="G15" s="619"/>
      <c r="H15" s="619"/>
      <c r="I15" s="619"/>
      <c r="J15" s="619"/>
      <c r="K15" s="619"/>
      <c r="L15" s="619"/>
      <c r="M15" s="619"/>
      <c r="N15" s="619"/>
      <c r="O15" s="619"/>
      <c r="P15" s="619"/>
      <c r="Q15" s="620"/>
      <c r="R15" s="621">
        <v>
253434</v>
      </c>
      <c r="S15" s="622"/>
      <c r="T15" s="622"/>
      <c r="U15" s="622"/>
      <c r="V15" s="622"/>
      <c r="W15" s="622"/>
      <c r="X15" s="622"/>
      <c r="Y15" s="623"/>
      <c r="Z15" s="624">
        <v>
0.1</v>
      </c>
      <c r="AA15" s="624"/>
      <c r="AB15" s="624"/>
      <c r="AC15" s="624"/>
      <c r="AD15" s="625">
        <v>
253434</v>
      </c>
      <c r="AE15" s="625"/>
      <c r="AF15" s="625"/>
      <c r="AG15" s="625"/>
      <c r="AH15" s="625"/>
      <c r="AI15" s="625"/>
      <c r="AJ15" s="625"/>
      <c r="AK15" s="625"/>
      <c r="AL15" s="626">
        <v>
0.2</v>
      </c>
      <c r="AM15" s="627"/>
      <c r="AN15" s="627"/>
      <c r="AO15" s="628"/>
      <c r="AP15" s="618" t="s">
        <v>
255</v>
      </c>
      <c r="AQ15" s="619"/>
      <c r="AR15" s="619"/>
      <c r="AS15" s="619"/>
      <c r="AT15" s="619"/>
      <c r="AU15" s="619"/>
      <c r="AV15" s="619"/>
      <c r="AW15" s="619"/>
      <c r="AX15" s="619"/>
      <c r="AY15" s="619"/>
      <c r="AZ15" s="619"/>
      <c r="BA15" s="619"/>
      <c r="BB15" s="619"/>
      <c r="BC15" s="619"/>
      <c r="BD15" s="619"/>
      <c r="BE15" s="619"/>
      <c r="BF15" s="620"/>
      <c r="BG15" s="621">
        <v>
5902419</v>
      </c>
      <c r="BH15" s="622"/>
      <c r="BI15" s="622"/>
      <c r="BJ15" s="622"/>
      <c r="BK15" s="622"/>
      <c r="BL15" s="622"/>
      <c r="BM15" s="622"/>
      <c r="BN15" s="623"/>
      <c r="BO15" s="624">
        <v>
7.7</v>
      </c>
      <c r="BP15" s="624"/>
      <c r="BQ15" s="624"/>
      <c r="BR15" s="624"/>
      <c r="BS15" s="630" t="s">
        <v>
220</v>
      </c>
      <c r="BT15" s="622"/>
      <c r="BU15" s="622"/>
      <c r="BV15" s="622"/>
      <c r="BW15" s="622"/>
      <c r="BX15" s="622"/>
      <c r="BY15" s="622"/>
      <c r="BZ15" s="622"/>
      <c r="CA15" s="622"/>
      <c r="CB15" s="631"/>
      <c r="CD15" s="636" t="s">
        <v>
256</v>
      </c>
      <c r="CE15" s="637"/>
      <c r="CF15" s="637"/>
      <c r="CG15" s="637"/>
      <c r="CH15" s="637"/>
      <c r="CI15" s="637"/>
      <c r="CJ15" s="637"/>
      <c r="CK15" s="637"/>
      <c r="CL15" s="637"/>
      <c r="CM15" s="637"/>
      <c r="CN15" s="637"/>
      <c r="CO15" s="637"/>
      <c r="CP15" s="637"/>
      <c r="CQ15" s="638"/>
      <c r="CR15" s="621">
        <v>
24947653</v>
      </c>
      <c r="CS15" s="622"/>
      <c r="CT15" s="622"/>
      <c r="CU15" s="622"/>
      <c r="CV15" s="622"/>
      <c r="CW15" s="622"/>
      <c r="CX15" s="622"/>
      <c r="CY15" s="623"/>
      <c r="CZ15" s="624">
        <v>
14.3</v>
      </c>
      <c r="DA15" s="624"/>
      <c r="DB15" s="624"/>
      <c r="DC15" s="624"/>
      <c r="DD15" s="630">
        <v>
10753586</v>
      </c>
      <c r="DE15" s="622"/>
      <c r="DF15" s="622"/>
      <c r="DG15" s="622"/>
      <c r="DH15" s="622"/>
      <c r="DI15" s="622"/>
      <c r="DJ15" s="622"/>
      <c r="DK15" s="622"/>
      <c r="DL15" s="622"/>
      <c r="DM15" s="622"/>
      <c r="DN15" s="622"/>
      <c r="DO15" s="622"/>
      <c r="DP15" s="623"/>
      <c r="DQ15" s="630">
        <v>
18266420</v>
      </c>
      <c r="DR15" s="622"/>
      <c r="DS15" s="622"/>
      <c r="DT15" s="622"/>
      <c r="DU15" s="622"/>
      <c r="DV15" s="622"/>
      <c r="DW15" s="622"/>
      <c r="DX15" s="622"/>
      <c r="DY15" s="622"/>
      <c r="DZ15" s="622"/>
      <c r="EA15" s="622"/>
      <c r="EB15" s="622"/>
      <c r="EC15" s="631"/>
    </row>
    <row r="16" spans="2:143" ht="11.25" customHeight="1">
      <c r="B16" s="618" t="s">
        <v>
257</v>
      </c>
      <c r="C16" s="619"/>
      <c r="D16" s="619"/>
      <c r="E16" s="619"/>
      <c r="F16" s="619"/>
      <c r="G16" s="619"/>
      <c r="H16" s="619"/>
      <c r="I16" s="619"/>
      <c r="J16" s="619"/>
      <c r="K16" s="619"/>
      <c r="L16" s="619"/>
      <c r="M16" s="619"/>
      <c r="N16" s="619"/>
      <c r="O16" s="619"/>
      <c r="P16" s="619"/>
      <c r="Q16" s="620"/>
      <c r="R16" s="621" t="s">
        <v>
220</v>
      </c>
      <c r="S16" s="622"/>
      <c r="T16" s="622"/>
      <c r="U16" s="622"/>
      <c r="V16" s="622"/>
      <c r="W16" s="622"/>
      <c r="X16" s="622"/>
      <c r="Y16" s="623"/>
      <c r="Z16" s="624" t="s">
        <v>
220</v>
      </c>
      <c r="AA16" s="624"/>
      <c r="AB16" s="624"/>
      <c r="AC16" s="624"/>
      <c r="AD16" s="625" t="s">
        <v>
248</v>
      </c>
      <c r="AE16" s="625"/>
      <c r="AF16" s="625"/>
      <c r="AG16" s="625"/>
      <c r="AH16" s="625"/>
      <c r="AI16" s="625"/>
      <c r="AJ16" s="625"/>
      <c r="AK16" s="625"/>
      <c r="AL16" s="626" t="s">
        <v>
220</v>
      </c>
      <c r="AM16" s="627"/>
      <c r="AN16" s="627"/>
      <c r="AO16" s="628"/>
      <c r="AP16" s="618" t="s">
        <v>
258</v>
      </c>
      <c r="AQ16" s="619"/>
      <c r="AR16" s="619"/>
      <c r="AS16" s="619"/>
      <c r="AT16" s="619"/>
      <c r="AU16" s="619"/>
      <c r="AV16" s="619"/>
      <c r="AW16" s="619"/>
      <c r="AX16" s="619"/>
      <c r="AY16" s="619"/>
      <c r="AZ16" s="619"/>
      <c r="BA16" s="619"/>
      <c r="BB16" s="619"/>
      <c r="BC16" s="619"/>
      <c r="BD16" s="619"/>
      <c r="BE16" s="619"/>
      <c r="BF16" s="620"/>
      <c r="BG16" s="621" t="s">
        <v>
248</v>
      </c>
      <c r="BH16" s="622"/>
      <c r="BI16" s="622"/>
      <c r="BJ16" s="622"/>
      <c r="BK16" s="622"/>
      <c r="BL16" s="622"/>
      <c r="BM16" s="622"/>
      <c r="BN16" s="623"/>
      <c r="BO16" s="624" t="s">
        <v>
220</v>
      </c>
      <c r="BP16" s="624"/>
      <c r="BQ16" s="624"/>
      <c r="BR16" s="624"/>
      <c r="BS16" s="630" t="s">
        <v>
226</v>
      </c>
      <c r="BT16" s="622"/>
      <c r="BU16" s="622"/>
      <c r="BV16" s="622"/>
      <c r="BW16" s="622"/>
      <c r="BX16" s="622"/>
      <c r="BY16" s="622"/>
      <c r="BZ16" s="622"/>
      <c r="CA16" s="622"/>
      <c r="CB16" s="631"/>
      <c r="CD16" s="636" t="s">
        <v>
259</v>
      </c>
      <c r="CE16" s="637"/>
      <c r="CF16" s="637"/>
      <c r="CG16" s="637"/>
      <c r="CH16" s="637"/>
      <c r="CI16" s="637"/>
      <c r="CJ16" s="637"/>
      <c r="CK16" s="637"/>
      <c r="CL16" s="637"/>
      <c r="CM16" s="637"/>
      <c r="CN16" s="637"/>
      <c r="CO16" s="637"/>
      <c r="CP16" s="637"/>
      <c r="CQ16" s="638"/>
      <c r="CR16" s="621" t="s">
        <v>
220</v>
      </c>
      <c r="CS16" s="622"/>
      <c r="CT16" s="622"/>
      <c r="CU16" s="622"/>
      <c r="CV16" s="622"/>
      <c r="CW16" s="622"/>
      <c r="CX16" s="622"/>
      <c r="CY16" s="623"/>
      <c r="CZ16" s="624" t="s">
        <v>
226</v>
      </c>
      <c r="DA16" s="624"/>
      <c r="DB16" s="624"/>
      <c r="DC16" s="624"/>
      <c r="DD16" s="630" t="s">
        <v>
226</v>
      </c>
      <c r="DE16" s="622"/>
      <c r="DF16" s="622"/>
      <c r="DG16" s="622"/>
      <c r="DH16" s="622"/>
      <c r="DI16" s="622"/>
      <c r="DJ16" s="622"/>
      <c r="DK16" s="622"/>
      <c r="DL16" s="622"/>
      <c r="DM16" s="622"/>
      <c r="DN16" s="622"/>
      <c r="DO16" s="622"/>
      <c r="DP16" s="623"/>
      <c r="DQ16" s="630" t="s">
        <v>
226</v>
      </c>
      <c r="DR16" s="622"/>
      <c r="DS16" s="622"/>
      <c r="DT16" s="622"/>
      <c r="DU16" s="622"/>
      <c r="DV16" s="622"/>
      <c r="DW16" s="622"/>
      <c r="DX16" s="622"/>
      <c r="DY16" s="622"/>
      <c r="DZ16" s="622"/>
      <c r="EA16" s="622"/>
      <c r="EB16" s="622"/>
      <c r="EC16" s="631"/>
    </row>
    <row r="17" spans="2:133" ht="11.25" customHeight="1">
      <c r="B17" s="618" t="s">
        <v>
260</v>
      </c>
      <c r="C17" s="619"/>
      <c r="D17" s="619"/>
      <c r="E17" s="619"/>
      <c r="F17" s="619"/>
      <c r="G17" s="619"/>
      <c r="H17" s="619"/>
      <c r="I17" s="619"/>
      <c r="J17" s="619"/>
      <c r="K17" s="619"/>
      <c r="L17" s="619"/>
      <c r="M17" s="619"/>
      <c r="N17" s="619"/>
      <c r="O17" s="619"/>
      <c r="P17" s="619"/>
      <c r="Q17" s="620"/>
      <c r="R17" s="621">
        <v>
51102</v>
      </c>
      <c r="S17" s="622"/>
      <c r="T17" s="622"/>
      <c r="U17" s="622"/>
      <c r="V17" s="622"/>
      <c r="W17" s="622"/>
      <c r="X17" s="622"/>
      <c r="Y17" s="623"/>
      <c r="Z17" s="624">
        <v>
0</v>
      </c>
      <c r="AA17" s="624"/>
      <c r="AB17" s="624"/>
      <c r="AC17" s="624"/>
      <c r="AD17" s="625">
        <v>
51102</v>
      </c>
      <c r="AE17" s="625"/>
      <c r="AF17" s="625"/>
      <c r="AG17" s="625"/>
      <c r="AH17" s="625"/>
      <c r="AI17" s="625"/>
      <c r="AJ17" s="625"/>
      <c r="AK17" s="625"/>
      <c r="AL17" s="626">
        <v>
0.1</v>
      </c>
      <c r="AM17" s="627"/>
      <c r="AN17" s="627"/>
      <c r="AO17" s="628"/>
      <c r="AP17" s="618" t="s">
        <v>
261</v>
      </c>
      <c r="AQ17" s="619"/>
      <c r="AR17" s="619"/>
      <c r="AS17" s="619"/>
      <c r="AT17" s="619"/>
      <c r="AU17" s="619"/>
      <c r="AV17" s="619"/>
      <c r="AW17" s="619"/>
      <c r="AX17" s="619"/>
      <c r="AY17" s="619"/>
      <c r="AZ17" s="619"/>
      <c r="BA17" s="619"/>
      <c r="BB17" s="619"/>
      <c r="BC17" s="619"/>
      <c r="BD17" s="619"/>
      <c r="BE17" s="619"/>
      <c r="BF17" s="620"/>
      <c r="BG17" s="621" t="s">
        <v>
226</v>
      </c>
      <c r="BH17" s="622"/>
      <c r="BI17" s="622"/>
      <c r="BJ17" s="622"/>
      <c r="BK17" s="622"/>
      <c r="BL17" s="622"/>
      <c r="BM17" s="622"/>
      <c r="BN17" s="623"/>
      <c r="BO17" s="624" t="s">
        <v>
220</v>
      </c>
      <c r="BP17" s="624"/>
      <c r="BQ17" s="624"/>
      <c r="BR17" s="624"/>
      <c r="BS17" s="630" t="s">
        <v>
220</v>
      </c>
      <c r="BT17" s="622"/>
      <c r="BU17" s="622"/>
      <c r="BV17" s="622"/>
      <c r="BW17" s="622"/>
      <c r="BX17" s="622"/>
      <c r="BY17" s="622"/>
      <c r="BZ17" s="622"/>
      <c r="CA17" s="622"/>
      <c r="CB17" s="631"/>
      <c r="CD17" s="636" t="s">
        <v>
262</v>
      </c>
      <c r="CE17" s="637"/>
      <c r="CF17" s="637"/>
      <c r="CG17" s="637"/>
      <c r="CH17" s="637"/>
      <c r="CI17" s="637"/>
      <c r="CJ17" s="637"/>
      <c r="CK17" s="637"/>
      <c r="CL17" s="637"/>
      <c r="CM17" s="637"/>
      <c r="CN17" s="637"/>
      <c r="CO17" s="637"/>
      <c r="CP17" s="637"/>
      <c r="CQ17" s="638"/>
      <c r="CR17" s="621">
        <v>
765104</v>
      </c>
      <c r="CS17" s="622"/>
      <c r="CT17" s="622"/>
      <c r="CU17" s="622"/>
      <c r="CV17" s="622"/>
      <c r="CW17" s="622"/>
      <c r="CX17" s="622"/>
      <c r="CY17" s="623"/>
      <c r="CZ17" s="624">
        <v>
0.4</v>
      </c>
      <c r="DA17" s="624"/>
      <c r="DB17" s="624"/>
      <c r="DC17" s="624"/>
      <c r="DD17" s="630" t="s">
        <v>
220</v>
      </c>
      <c r="DE17" s="622"/>
      <c r="DF17" s="622"/>
      <c r="DG17" s="622"/>
      <c r="DH17" s="622"/>
      <c r="DI17" s="622"/>
      <c r="DJ17" s="622"/>
      <c r="DK17" s="622"/>
      <c r="DL17" s="622"/>
      <c r="DM17" s="622"/>
      <c r="DN17" s="622"/>
      <c r="DO17" s="622"/>
      <c r="DP17" s="623"/>
      <c r="DQ17" s="630">
        <v>
765104</v>
      </c>
      <c r="DR17" s="622"/>
      <c r="DS17" s="622"/>
      <c r="DT17" s="622"/>
      <c r="DU17" s="622"/>
      <c r="DV17" s="622"/>
      <c r="DW17" s="622"/>
      <c r="DX17" s="622"/>
      <c r="DY17" s="622"/>
      <c r="DZ17" s="622"/>
      <c r="EA17" s="622"/>
      <c r="EB17" s="622"/>
      <c r="EC17" s="631"/>
    </row>
    <row r="18" spans="2:133" ht="11.25" customHeight="1">
      <c r="B18" s="618" t="s">
        <v>
263</v>
      </c>
      <c r="C18" s="619"/>
      <c r="D18" s="619"/>
      <c r="E18" s="619"/>
      <c r="F18" s="619"/>
      <c r="G18" s="619"/>
      <c r="H18" s="619"/>
      <c r="I18" s="619"/>
      <c r="J18" s="619"/>
      <c r="K18" s="619"/>
      <c r="L18" s="619"/>
      <c r="M18" s="619"/>
      <c r="N18" s="619"/>
      <c r="O18" s="619"/>
      <c r="P18" s="619"/>
      <c r="Q18" s="620"/>
      <c r="R18" s="621" t="s">
        <v>
220</v>
      </c>
      <c r="S18" s="622"/>
      <c r="T18" s="622"/>
      <c r="U18" s="622"/>
      <c r="V18" s="622"/>
      <c r="W18" s="622"/>
      <c r="X18" s="622"/>
      <c r="Y18" s="623"/>
      <c r="Z18" s="624" t="s">
        <v>
220</v>
      </c>
      <c r="AA18" s="624"/>
      <c r="AB18" s="624"/>
      <c r="AC18" s="624"/>
      <c r="AD18" s="625" t="s">
        <v>
226</v>
      </c>
      <c r="AE18" s="625"/>
      <c r="AF18" s="625"/>
      <c r="AG18" s="625"/>
      <c r="AH18" s="625"/>
      <c r="AI18" s="625"/>
      <c r="AJ18" s="625"/>
      <c r="AK18" s="625"/>
      <c r="AL18" s="626" t="s">
        <v>
220</v>
      </c>
      <c r="AM18" s="627"/>
      <c r="AN18" s="627"/>
      <c r="AO18" s="628"/>
      <c r="AP18" s="618" t="s">
        <v>
264</v>
      </c>
      <c r="AQ18" s="619"/>
      <c r="AR18" s="619"/>
      <c r="AS18" s="619"/>
      <c r="AT18" s="619"/>
      <c r="AU18" s="619"/>
      <c r="AV18" s="619"/>
      <c r="AW18" s="619"/>
      <c r="AX18" s="619"/>
      <c r="AY18" s="619"/>
      <c r="AZ18" s="619"/>
      <c r="BA18" s="619"/>
      <c r="BB18" s="619"/>
      <c r="BC18" s="619"/>
      <c r="BD18" s="619"/>
      <c r="BE18" s="619"/>
      <c r="BF18" s="620"/>
      <c r="BG18" s="621" t="s">
        <v>
220</v>
      </c>
      <c r="BH18" s="622"/>
      <c r="BI18" s="622"/>
      <c r="BJ18" s="622"/>
      <c r="BK18" s="622"/>
      <c r="BL18" s="622"/>
      <c r="BM18" s="622"/>
      <c r="BN18" s="623"/>
      <c r="BO18" s="624" t="s">
        <v>
226</v>
      </c>
      <c r="BP18" s="624"/>
      <c r="BQ18" s="624"/>
      <c r="BR18" s="624"/>
      <c r="BS18" s="630" t="s">
        <v>
220</v>
      </c>
      <c r="BT18" s="622"/>
      <c r="BU18" s="622"/>
      <c r="BV18" s="622"/>
      <c r="BW18" s="622"/>
      <c r="BX18" s="622"/>
      <c r="BY18" s="622"/>
      <c r="BZ18" s="622"/>
      <c r="CA18" s="622"/>
      <c r="CB18" s="631"/>
      <c r="CD18" s="636" t="s">
        <v>
265</v>
      </c>
      <c r="CE18" s="637"/>
      <c r="CF18" s="637"/>
      <c r="CG18" s="637"/>
      <c r="CH18" s="637"/>
      <c r="CI18" s="637"/>
      <c r="CJ18" s="637"/>
      <c r="CK18" s="637"/>
      <c r="CL18" s="637"/>
      <c r="CM18" s="637"/>
      <c r="CN18" s="637"/>
      <c r="CO18" s="637"/>
      <c r="CP18" s="637"/>
      <c r="CQ18" s="638"/>
      <c r="CR18" s="621" t="s">
        <v>
248</v>
      </c>
      <c r="CS18" s="622"/>
      <c r="CT18" s="622"/>
      <c r="CU18" s="622"/>
      <c r="CV18" s="622"/>
      <c r="CW18" s="622"/>
      <c r="CX18" s="622"/>
      <c r="CY18" s="623"/>
      <c r="CZ18" s="624" t="s">
        <v>
226</v>
      </c>
      <c r="DA18" s="624"/>
      <c r="DB18" s="624"/>
      <c r="DC18" s="624"/>
      <c r="DD18" s="630" t="s">
        <v>
226</v>
      </c>
      <c r="DE18" s="622"/>
      <c r="DF18" s="622"/>
      <c r="DG18" s="622"/>
      <c r="DH18" s="622"/>
      <c r="DI18" s="622"/>
      <c r="DJ18" s="622"/>
      <c r="DK18" s="622"/>
      <c r="DL18" s="622"/>
      <c r="DM18" s="622"/>
      <c r="DN18" s="622"/>
      <c r="DO18" s="622"/>
      <c r="DP18" s="623"/>
      <c r="DQ18" s="630" t="s">
        <v>
226</v>
      </c>
      <c r="DR18" s="622"/>
      <c r="DS18" s="622"/>
      <c r="DT18" s="622"/>
      <c r="DU18" s="622"/>
      <c r="DV18" s="622"/>
      <c r="DW18" s="622"/>
      <c r="DX18" s="622"/>
      <c r="DY18" s="622"/>
      <c r="DZ18" s="622"/>
      <c r="EA18" s="622"/>
      <c r="EB18" s="622"/>
      <c r="EC18" s="631"/>
    </row>
    <row r="19" spans="2:133" ht="11.25" customHeight="1">
      <c r="B19" s="618" t="s">
        <v>
266</v>
      </c>
      <c r="C19" s="619"/>
      <c r="D19" s="619"/>
      <c r="E19" s="619"/>
      <c r="F19" s="619"/>
      <c r="G19" s="619"/>
      <c r="H19" s="619"/>
      <c r="I19" s="619"/>
      <c r="J19" s="619"/>
      <c r="K19" s="619"/>
      <c r="L19" s="619"/>
      <c r="M19" s="619"/>
      <c r="N19" s="619"/>
      <c r="O19" s="619"/>
      <c r="P19" s="619"/>
      <c r="Q19" s="620"/>
      <c r="R19" s="621" t="s">
        <v>
220</v>
      </c>
      <c r="S19" s="622"/>
      <c r="T19" s="622"/>
      <c r="U19" s="622"/>
      <c r="V19" s="622"/>
      <c r="W19" s="622"/>
      <c r="X19" s="622"/>
      <c r="Y19" s="623"/>
      <c r="Z19" s="624" t="s">
        <v>
226</v>
      </c>
      <c r="AA19" s="624"/>
      <c r="AB19" s="624"/>
      <c r="AC19" s="624"/>
      <c r="AD19" s="625" t="s">
        <v>
220</v>
      </c>
      <c r="AE19" s="625"/>
      <c r="AF19" s="625"/>
      <c r="AG19" s="625"/>
      <c r="AH19" s="625"/>
      <c r="AI19" s="625"/>
      <c r="AJ19" s="625"/>
      <c r="AK19" s="625"/>
      <c r="AL19" s="626" t="s">
        <v>
220</v>
      </c>
      <c r="AM19" s="627"/>
      <c r="AN19" s="627"/>
      <c r="AO19" s="628"/>
      <c r="AP19" s="618" t="s">
        <v>
267</v>
      </c>
      <c r="AQ19" s="619"/>
      <c r="AR19" s="619"/>
      <c r="AS19" s="619"/>
      <c r="AT19" s="619"/>
      <c r="AU19" s="619"/>
      <c r="AV19" s="619"/>
      <c r="AW19" s="619"/>
      <c r="AX19" s="619"/>
      <c r="AY19" s="619"/>
      <c r="AZ19" s="619"/>
      <c r="BA19" s="619"/>
      <c r="BB19" s="619"/>
      <c r="BC19" s="619"/>
      <c r="BD19" s="619"/>
      <c r="BE19" s="619"/>
      <c r="BF19" s="620"/>
      <c r="BG19" s="621">
        <v>
3113</v>
      </c>
      <c r="BH19" s="622"/>
      <c r="BI19" s="622"/>
      <c r="BJ19" s="622"/>
      <c r="BK19" s="622"/>
      <c r="BL19" s="622"/>
      <c r="BM19" s="622"/>
      <c r="BN19" s="623"/>
      <c r="BO19" s="624">
        <v>
0</v>
      </c>
      <c r="BP19" s="624"/>
      <c r="BQ19" s="624"/>
      <c r="BR19" s="624"/>
      <c r="BS19" s="630" t="s">
        <v>
226</v>
      </c>
      <c r="BT19" s="622"/>
      <c r="BU19" s="622"/>
      <c r="BV19" s="622"/>
      <c r="BW19" s="622"/>
      <c r="BX19" s="622"/>
      <c r="BY19" s="622"/>
      <c r="BZ19" s="622"/>
      <c r="CA19" s="622"/>
      <c r="CB19" s="631"/>
      <c r="CD19" s="636" t="s">
        <v>
268</v>
      </c>
      <c r="CE19" s="637"/>
      <c r="CF19" s="637"/>
      <c r="CG19" s="637"/>
      <c r="CH19" s="637"/>
      <c r="CI19" s="637"/>
      <c r="CJ19" s="637"/>
      <c r="CK19" s="637"/>
      <c r="CL19" s="637"/>
      <c r="CM19" s="637"/>
      <c r="CN19" s="637"/>
      <c r="CO19" s="637"/>
      <c r="CP19" s="637"/>
      <c r="CQ19" s="638"/>
      <c r="CR19" s="621" t="s">
        <v>
226</v>
      </c>
      <c r="CS19" s="622"/>
      <c r="CT19" s="622"/>
      <c r="CU19" s="622"/>
      <c r="CV19" s="622"/>
      <c r="CW19" s="622"/>
      <c r="CX19" s="622"/>
      <c r="CY19" s="623"/>
      <c r="CZ19" s="624" t="s">
        <v>
226</v>
      </c>
      <c r="DA19" s="624"/>
      <c r="DB19" s="624"/>
      <c r="DC19" s="624"/>
      <c r="DD19" s="630" t="s">
        <v>
220</v>
      </c>
      <c r="DE19" s="622"/>
      <c r="DF19" s="622"/>
      <c r="DG19" s="622"/>
      <c r="DH19" s="622"/>
      <c r="DI19" s="622"/>
      <c r="DJ19" s="622"/>
      <c r="DK19" s="622"/>
      <c r="DL19" s="622"/>
      <c r="DM19" s="622"/>
      <c r="DN19" s="622"/>
      <c r="DO19" s="622"/>
      <c r="DP19" s="623"/>
      <c r="DQ19" s="630" t="s">
        <v>
220</v>
      </c>
      <c r="DR19" s="622"/>
      <c r="DS19" s="622"/>
      <c r="DT19" s="622"/>
      <c r="DU19" s="622"/>
      <c r="DV19" s="622"/>
      <c r="DW19" s="622"/>
      <c r="DX19" s="622"/>
      <c r="DY19" s="622"/>
      <c r="DZ19" s="622"/>
      <c r="EA19" s="622"/>
      <c r="EB19" s="622"/>
      <c r="EC19" s="631"/>
    </row>
    <row r="20" spans="2:133" ht="11.25" customHeight="1">
      <c r="B20" s="618" t="s">
        <v>
269</v>
      </c>
      <c r="C20" s="619"/>
      <c r="D20" s="619"/>
      <c r="E20" s="619"/>
      <c r="F20" s="619"/>
      <c r="G20" s="619"/>
      <c r="H20" s="619"/>
      <c r="I20" s="619"/>
      <c r="J20" s="619"/>
      <c r="K20" s="619"/>
      <c r="L20" s="619"/>
      <c r="M20" s="619"/>
      <c r="N20" s="619"/>
      <c r="O20" s="619"/>
      <c r="P20" s="619"/>
      <c r="Q20" s="620"/>
      <c r="R20" s="621" t="s">
        <v>
243</v>
      </c>
      <c r="S20" s="622"/>
      <c r="T20" s="622"/>
      <c r="U20" s="622"/>
      <c r="V20" s="622"/>
      <c r="W20" s="622"/>
      <c r="X20" s="622"/>
      <c r="Y20" s="623"/>
      <c r="Z20" s="624" t="s">
        <v>
226</v>
      </c>
      <c r="AA20" s="624"/>
      <c r="AB20" s="624"/>
      <c r="AC20" s="624"/>
      <c r="AD20" s="625" t="s">
        <v>
220</v>
      </c>
      <c r="AE20" s="625"/>
      <c r="AF20" s="625"/>
      <c r="AG20" s="625"/>
      <c r="AH20" s="625"/>
      <c r="AI20" s="625"/>
      <c r="AJ20" s="625"/>
      <c r="AK20" s="625"/>
      <c r="AL20" s="626" t="s">
        <v>
220</v>
      </c>
      <c r="AM20" s="627"/>
      <c r="AN20" s="627"/>
      <c r="AO20" s="628"/>
      <c r="AP20" s="618" t="s">
        <v>
270</v>
      </c>
      <c r="AQ20" s="619"/>
      <c r="AR20" s="619"/>
      <c r="AS20" s="619"/>
      <c r="AT20" s="619"/>
      <c r="AU20" s="619"/>
      <c r="AV20" s="619"/>
      <c r="AW20" s="619"/>
      <c r="AX20" s="619"/>
      <c r="AY20" s="619"/>
      <c r="AZ20" s="619"/>
      <c r="BA20" s="619"/>
      <c r="BB20" s="619"/>
      <c r="BC20" s="619"/>
      <c r="BD20" s="619"/>
      <c r="BE20" s="619"/>
      <c r="BF20" s="620"/>
      <c r="BG20" s="621">
        <v>
3113</v>
      </c>
      <c r="BH20" s="622"/>
      <c r="BI20" s="622"/>
      <c r="BJ20" s="622"/>
      <c r="BK20" s="622"/>
      <c r="BL20" s="622"/>
      <c r="BM20" s="622"/>
      <c r="BN20" s="623"/>
      <c r="BO20" s="624">
        <v>
0</v>
      </c>
      <c r="BP20" s="624"/>
      <c r="BQ20" s="624"/>
      <c r="BR20" s="624"/>
      <c r="BS20" s="630" t="s">
        <v>
226</v>
      </c>
      <c r="BT20" s="622"/>
      <c r="BU20" s="622"/>
      <c r="BV20" s="622"/>
      <c r="BW20" s="622"/>
      <c r="BX20" s="622"/>
      <c r="BY20" s="622"/>
      <c r="BZ20" s="622"/>
      <c r="CA20" s="622"/>
      <c r="CB20" s="631"/>
      <c r="CD20" s="636" t="s">
        <v>
271</v>
      </c>
      <c r="CE20" s="637"/>
      <c r="CF20" s="637"/>
      <c r="CG20" s="637"/>
      <c r="CH20" s="637"/>
      <c r="CI20" s="637"/>
      <c r="CJ20" s="637"/>
      <c r="CK20" s="637"/>
      <c r="CL20" s="637"/>
      <c r="CM20" s="637"/>
      <c r="CN20" s="637"/>
      <c r="CO20" s="637"/>
      <c r="CP20" s="637"/>
      <c r="CQ20" s="638"/>
      <c r="CR20" s="621">
        <v>
174730757</v>
      </c>
      <c r="CS20" s="622"/>
      <c r="CT20" s="622"/>
      <c r="CU20" s="622"/>
      <c r="CV20" s="622"/>
      <c r="CW20" s="622"/>
      <c r="CX20" s="622"/>
      <c r="CY20" s="623"/>
      <c r="CZ20" s="624">
        <v>
100</v>
      </c>
      <c r="DA20" s="624"/>
      <c r="DB20" s="624"/>
      <c r="DC20" s="624"/>
      <c r="DD20" s="630">
        <v>
32282157</v>
      </c>
      <c r="DE20" s="622"/>
      <c r="DF20" s="622"/>
      <c r="DG20" s="622"/>
      <c r="DH20" s="622"/>
      <c r="DI20" s="622"/>
      <c r="DJ20" s="622"/>
      <c r="DK20" s="622"/>
      <c r="DL20" s="622"/>
      <c r="DM20" s="622"/>
      <c r="DN20" s="622"/>
      <c r="DO20" s="622"/>
      <c r="DP20" s="623"/>
      <c r="DQ20" s="630">
        <v>
131100439</v>
      </c>
      <c r="DR20" s="622"/>
      <c r="DS20" s="622"/>
      <c r="DT20" s="622"/>
      <c r="DU20" s="622"/>
      <c r="DV20" s="622"/>
      <c r="DW20" s="622"/>
      <c r="DX20" s="622"/>
      <c r="DY20" s="622"/>
      <c r="DZ20" s="622"/>
      <c r="EA20" s="622"/>
      <c r="EB20" s="622"/>
      <c r="EC20" s="631"/>
    </row>
    <row r="21" spans="2:133" ht="11.25" customHeight="1">
      <c r="B21" s="618" t="s">
        <v>
272</v>
      </c>
      <c r="C21" s="619"/>
      <c r="D21" s="619"/>
      <c r="E21" s="619"/>
      <c r="F21" s="619"/>
      <c r="G21" s="619"/>
      <c r="H21" s="619"/>
      <c r="I21" s="619"/>
      <c r="J21" s="619"/>
      <c r="K21" s="619"/>
      <c r="L21" s="619"/>
      <c r="M21" s="619"/>
      <c r="N21" s="619"/>
      <c r="O21" s="619"/>
      <c r="P21" s="619"/>
      <c r="Q21" s="620"/>
      <c r="R21" s="621" t="s">
        <v>
220</v>
      </c>
      <c r="S21" s="622"/>
      <c r="T21" s="622"/>
      <c r="U21" s="622"/>
      <c r="V21" s="622"/>
      <c r="W21" s="622"/>
      <c r="X21" s="622"/>
      <c r="Y21" s="623"/>
      <c r="Z21" s="624" t="s">
        <v>
220</v>
      </c>
      <c r="AA21" s="624"/>
      <c r="AB21" s="624"/>
      <c r="AC21" s="624"/>
      <c r="AD21" s="625" t="s">
        <v>
220</v>
      </c>
      <c r="AE21" s="625"/>
      <c r="AF21" s="625"/>
      <c r="AG21" s="625"/>
      <c r="AH21" s="625"/>
      <c r="AI21" s="625"/>
      <c r="AJ21" s="625"/>
      <c r="AK21" s="625"/>
      <c r="AL21" s="626" t="s">
        <v>
220</v>
      </c>
      <c r="AM21" s="627"/>
      <c r="AN21" s="627"/>
      <c r="AO21" s="628"/>
      <c r="AP21" s="639" t="s">
        <v>
273</v>
      </c>
      <c r="AQ21" s="640"/>
      <c r="AR21" s="640"/>
      <c r="AS21" s="640"/>
      <c r="AT21" s="640"/>
      <c r="AU21" s="640"/>
      <c r="AV21" s="640"/>
      <c r="AW21" s="640"/>
      <c r="AX21" s="640"/>
      <c r="AY21" s="640"/>
      <c r="AZ21" s="640"/>
      <c r="BA21" s="640"/>
      <c r="BB21" s="640"/>
      <c r="BC21" s="640"/>
      <c r="BD21" s="640"/>
      <c r="BE21" s="640"/>
      <c r="BF21" s="641"/>
      <c r="BG21" s="621">
        <v>
3113</v>
      </c>
      <c r="BH21" s="622"/>
      <c r="BI21" s="622"/>
      <c r="BJ21" s="622"/>
      <c r="BK21" s="622"/>
      <c r="BL21" s="622"/>
      <c r="BM21" s="622"/>
      <c r="BN21" s="623"/>
      <c r="BO21" s="624">
        <v>
0</v>
      </c>
      <c r="BP21" s="624"/>
      <c r="BQ21" s="624"/>
      <c r="BR21" s="624"/>
      <c r="BS21" s="630" t="s">
        <v>
220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
274</v>
      </c>
      <c r="C22" s="619"/>
      <c r="D22" s="619"/>
      <c r="E22" s="619"/>
      <c r="F22" s="619"/>
      <c r="G22" s="619"/>
      <c r="H22" s="619"/>
      <c r="I22" s="619"/>
      <c r="J22" s="619"/>
      <c r="K22" s="619"/>
      <c r="L22" s="619"/>
      <c r="M22" s="619"/>
      <c r="N22" s="619"/>
      <c r="O22" s="619"/>
      <c r="P22" s="619"/>
      <c r="Q22" s="620"/>
      <c r="R22" s="621">
        <v>
94263380</v>
      </c>
      <c r="S22" s="622"/>
      <c r="T22" s="622"/>
      <c r="U22" s="622"/>
      <c r="V22" s="622"/>
      <c r="W22" s="622"/>
      <c r="X22" s="622"/>
      <c r="Y22" s="623"/>
      <c r="Z22" s="624">
        <v>
51</v>
      </c>
      <c r="AA22" s="624"/>
      <c r="AB22" s="624"/>
      <c r="AC22" s="624"/>
      <c r="AD22" s="625">
        <v>
94263380</v>
      </c>
      <c r="AE22" s="625"/>
      <c r="AF22" s="625"/>
      <c r="AG22" s="625"/>
      <c r="AH22" s="625"/>
      <c r="AI22" s="625"/>
      <c r="AJ22" s="625"/>
      <c r="AK22" s="625"/>
      <c r="AL22" s="626">
        <v>
92.6</v>
      </c>
      <c r="AM22" s="627"/>
      <c r="AN22" s="627"/>
      <c r="AO22" s="628"/>
      <c r="AP22" s="639" t="s">
        <v>
275</v>
      </c>
      <c r="AQ22" s="640"/>
      <c r="AR22" s="640"/>
      <c r="AS22" s="640"/>
      <c r="AT22" s="640"/>
      <c r="AU22" s="640"/>
      <c r="AV22" s="640"/>
      <c r="AW22" s="640"/>
      <c r="AX22" s="640"/>
      <c r="AY22" s="640"/>
      <c r="AZ22" s="640"/>
      <c r="BA22" s="640"/>
      <c r="BB22" s="640"/>
      <c r="BC22" s="640"/>
      <c r="BD22" s="640"/>
      <c r="BE22" s="640"/>
      <c r="BF22" s="641"/>
      <c r="BG22" s="621" t="s">
        <v>
248</v>
      </c>
      <c r="BH22" s="622"/>
      <c r="BI22" s="622"/>
      <c r="BJ22" s="622"/>
      <c r="BK22" s="622"/>
      <c r="BL22" s="622"/>
      <c r="BM22" s="622"/>
      <c r="BN22" s="623"/>
      <c r="BO22" s="624" t="s">
        <v>
248</v>
      </c>
      <c r="BP22" s="624"/>
      <c r="BQ22" s="624"/>
      <c r="BR22" s="624"/>
      <c r="BS22" s="630" t="s">
        <v>
220</v>
      </c>
      <c r="BT22" s="622"/>
      <c r="BU22" s="622"/>
      <c r="BV22" s="622"/>
      <c r="BW22" s="622"/>
      <c r="BX22" s="622"/>
      <c r="BY22" s="622"/>
      <c r="BZ22" s="622"/>
      <c r="CA22" s="622"/>
      <c r="CB22" s="631"/>
      <c r="CD22" s="603" t="s">
        <v>
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
277</v>
      </c>
      <c r="C23" s="619"/>
      <c r="D23" s="619"/>
      <c r="E23" s="619"/>
      <c r="F23" s="619"/>
      <c r="G23" s="619"/>
      <c r="H23" s="619"/>
      <c r="I23" s="619"/>
      <c r="J23" s="619"/>
      <c r="K23" s="619"/>
      <c r="L23" s="619"/>
      <c r="M23" s="619"/>
      <c r="N23" s="619"/>
      <c r="O23" s="619"/>
      <c r="P23" s="619"/>
      <c r="Q23" s="620"/>
      <c r="R23" s="621">
        <v>
38955</v>
      </c>
      <c r="S23" s="622"/>
      <c r="T23" s="622"/>
      <c r="U23" s="622"/>
      <c r="V23" s="622"/>
      <c r="W23" s="622"/>
      <c r="X23" s="622"/>
      <c r="Y23" s="623"/>
      <c r="Z23" s="624">
        <v>
0</v>
      </c>
      <c r="AA23" s="624"/>
      <c r="AB23" s="624"/>
      <c r="AC23" s="624"/>
      <c r="AD23" s="625">
        <v>
38955</v>
      </c>
      <c r="AE23" s="625"/>
      <c r="AF23" s="625"/>
      <c r="AG23" s="625"/>
      <c r="AH23" s="625"/>
      <c r="AI23" s="625"/>
      <c r="AJ23" s="625"/>
      <c r="AK23" s="625"/>
      <c r="AL23" s="626">
        <v>
0</v>
      </c>
      <c r="AM23" s="627"/>
      <c r="AN23" s="627"/>
      <c r="AO23" s="628"/>
      <c r="AP23" s="639" t="s">
        <v>
278</v>
      </c>
      <c r="AQ23" s="640"/>
      <c r="AR23" s="640"/>
      <c r="AS23" s="640"/>
      <c r="AT23" s="640"/>
      <c r="AU23" s="640"/>
      <c r="AV23" s="640"/>
      <c r="AW23" s="640"/>
      <c r="AX23" s="640"/>
      <c r="AY23" s="640"/>
      <c r="AZ23" s="640"/>
      <c r="BA23" s="640"/>
      <c r="BB23" s="640"/>
      <c r="BC23" s="640"/>
      <c r="BD23" s="640"/>
      <c r="BE23" s="640"/>
      <c r="BF23" s="641"/>
      <c r="BG23" s="621" t="s">
        <v>
220</v>
      </c>
      <c r="BH23" s="622"/>
      <c r="BI23" s="622"/>
      <c r="BJ23" s="622"/>
      <c r="BK23" s="622"/>
      <c r="BL23" s="622"/>
      <c r="BM23" s="622"/>
      <c r="BN23" s="623"/>
      <c r="BO23" s="624" t="s">
        <v>
220</v>
      </c>
      <c r="BP23" s="624"/>
      <c r="BQ23" s="624"/>
      <c r="BR23" s="624"/>
      <c r="BS23" s="630" t="s">
        <v>
226</v>
      </c>
      <c r="BT23" s="622"/>
      <c r="BU23" s="622"/>
      <c r="BV23" s="622"/>
      <c r="BW23" s="622"/>
      <c r="BX23" s="622"/>
      <c r="BY23" s="622"/>
      <c r="BZ23" s="622"/>
      <c r="CA23" s="622"/>
      <c r="CB23" s="631"/>
      <c r="CD23" s="603" t="s">
        <v>
214</v>
      </c>
      <c r="CE23" s="604"/>
      <c r="CF23" s="604"/>
      <c r="CG23" s="604"/>
      <c r="CH23" s="604"/>
      <c r="CI23" s="604"/>
      <c r="CJ23" s="604"/>
      <c r="CK23" s="604"/>
      <c r="CL23" s="604"/>
      <c r="CM23" s="604"/>
      <c r="CN23" s="604"/>
      <c r="CO23" s="604"/>
      <c r="CP23" s="604"/>
      <c r="CQ23" s="605"/>
      <c r="CR23" s="603" t="s">
        <v>
279</v>
      </c>
      <c r="CS23" s="604"/>
      <c r="CT23" s="604"/>
      <c r="CU23" s="604"/>
      <c r="CV23" s="604"/>
      <c r="CW23" s="604"/>
      <c r="CX23" s="604"/>
      <c r="CY23" s="605"/>
      <c r="CZ23" s="603" t="s">
        <v>
280</v>
      </c>
      <c r="DA23" s="604"/>
      <c r="DB23" s="604"/>
      <c r="DC23" s="605"/>
      <c r="DD23" s="603" t="s">
        <v>
281</v>
      </c>
      <c r="DE23" s="604"/>
      <c r="DF23" s="604"/>
      <c r="DG23" s="604"/>
      <c r="DH23" s="604"/>
      <c r="DI23" s="604"/>
      <c r="DJ23" s="604"/>
      <c r="DK23" s="605"/>
      <c r="DL23" s="651" t="s">
        <v>
282</v>
      </c>
      <c r="DM23" s="652"/>
      <c r="DN23" s="652"/>
      <c r="DO23" s="652"/>
      <c r="DP23" s="652"/>
      <c r="DQ23" s="652"/>
      <c r="DR23" s="652"/>
      <c r="DS23" s="652"/>
      <c r="DT23" s="652"/>
      <c r="DU23" s="652"/>
      <c r="DV23" s="653"/>
      <c r="DW23" s="603" t="s">
        <v>
283</v>
      </c>
      <c r="DX23" s="604"/>
      <c r="DY23" s="604"/>
      <c r="DZ23" s="604"/>
      <c r="EA23" s="604"/>
      <c r="EB23" s="604"/>
      <c r="EC23" s="605"/>
    </row>
    <row r="24" spans="2:133" ht="11.25" customHeight="1">
      <c r="B24" s="618" t="s">
        <v>
284</v>
      </c>
      <c r="C24" s="619"/>
      <c r="D24" s="619"/>
      <c r="E24" s="619"/>
      <c r="F24" s="619"/>
      <c r="G24" s="619"/>
      <c r="H24" s="619"/>
      <c r="I24" s="619"/>
      <c r="J24" s="619"/>
      <c r="K24" s="619"/>
      <c r="L24" s="619"/>
      <c r="M24" s="619"/>
      <c r="N24" s="619"/>
      <c r="O24" s="619"/>
      <c r="P24" s="619"/>
      <c r="Q24" s="620"/>
      <c r="R24" s="621">
        <v>
450630</v>
      </c>
      <c r="S24" s="622"/>
      <c r="T24" s="622"/>
      <c r="U24" s="622"/>
      <c r="V24" s="622"/>
      <c r="W24" s="622"/>
      <c r="X24" s="622"/>
      <c r="Y24" s="623"/>
      <c r="Z24" s="624">
        <v>
0.2</v>
      </c>
      <c r="AA24" s="624"/>
      <c r="AB24" s="624"/>
      <c r="AC24" s="624"/>
      <c r="AD24" s="625" t="s">
        <v>
220</v>
      </c>
      <c r="AE24" s="625"/>
      <c r="AF24" s="625"/>
      <c r="AG24" s="625"/>
      <c r="AH24" s="625"/>
      <c r="AI24" s="625"/>
      <c r="AJ24" s="625"/>
      <c r="AK24" s="625"/>
      <c r="AL24" s="626" t="s">
        <v>
226</v>
      </c>
      <c r="AM24" s="627"/>
      <c r="AN24" s="627"/>
      <c r="AO24" s="628"/>
      <c r="AP24" s="639" t="s">
        <v>
285</v>
      </c>
      <c r="AQ24" s="640"/>
      <c r="AR24" s="640"/>
      <c r="AS24" s="640"/>
      <c r="AT24" s="640"/>
      <c r="AU24" s="640"/>
      <c r="AV24" s="640"/>
      <c r="AW24" s="640"/>
      <c r="AX24" s="640"/>
      <c r="AY24" s="640"/>
      <c r="AZ24" s="640"/>
      <c r="BA24" s="640"/>
      <c r="BB24" s="640"/>
      <c r="BC24" s="640"/>
      <c r="BD24" s="640"/>
      <c r="BE24" s="640"/>
      <c r="BF24" s="641"/>
      <c r="BG24" s="621" t="s">
        <v>
220</v>
      </c>
      <c r="BH24" s="622"/>
      <c r="BI24" s="622"/>
      <c r="BJ24" s="622"/>
      <c r="BK24" s="622"/>
      <c r="BL24" s="622"/>
      <c r="BM24" s="622"/>
      <c r="BN24" s="623"/>
      <c r="BO24" s="624" t="s">
        <v>
220</v>
      </c>
      <c r="BP24" s="624"/>
      <c r="BQ24" s="624"/>
      <c r="BR24" s="624"/>
      <c r="BS24" s="630" t="s">
        <v>
220</v>
      </c>
      <c r="BT24" s="622"/>
      <c r="BU24" s="622"/>
      <c r="BV24" s="622"/>
      <c r="BW24" s="622"/>
      <c r="BX24" s="622"/>
      <c r="BY24" s="622"/>
      <c r="BZ24" s="622"/>
      <c r="CA24" s="622"/>
      <c r="CB24" s="631"/>
      <c r="CD24" s="632" t="s">
        <v>
286</v>
      </c>
      <c r="CE24" s="633"/>
      <c r="CF24" s="633"/>
      <c r="CG24" s="633"/>
      <c r="CH24" s="633"/>
      <c r="CI24" s="633"/>
      <c r="CJ24" s="633"/>
      <c r="CK24" s="633"/>
      <c r="CL24" s="633"/>
      <c r="CM24" s="633"/>
      <c r="CN24" s="633"/>
      <c r="CO24" s="633"/>
      <c r="CP24" s="633"/>
      <c r="CQ24" s="634"/>
      <c r="CR24" s="610">
        <v>
44047900</v>
      </c>
      <c r="CS24" s="611"/>
      <c r="CT24" s="611"/>
      <c r="CU24" s="611"/>
      <c r="CV24" s="611"/>
      <c r="CW24" s="611"/>
      <c r="CX24" s="611"/>
      <c r="CY24" s="612"/>
      <c r="CZ24" s="615">
        <v>
25.2</v>
      </c>
      <c r="DA24" s="616"/>
      <c r="DB24" s="616"/>
      <c r="DC24" s="635"/>
      <c r="DD24" s="654">
        <v>
30345067</v>
      </c>
      <c r="DE24" s="611"/>
      <c r="DF24" s="611"/>
      <c r="DG24" s="611"/>
      <c r="DH24" s="611"/>
      <c r="DI24" s="611"/>
      <c r="DJ24" s="611"/>
      <c r="DK24" s="612"/>
      <c r="DL24" s="654">
        <v>
30050732</v>
      </c>
      <c r="DM24" s="611"/>
      <c r="DN24" s="611"/>
      <c r="DO24" s="611"/>
      <c r="DP24" s="611"/>
      <c r="DQ24" s="611"/>
      <c r="DR24" s="611"/>
      <c r="DS24" s="611"/>
      <c r="DT24" s="611"/>
      <c r="DU24" s="611"/>
      <c r="DV24" s="612"/>
      <c r="DW24" s="615">
        <v>
29.5</v>
      </c>
      <c r="DX24" s="616"/>
      <c r="DY24" s="616"/>
      <c r="DZ24" s="616"/>
      <c r="EA24" s="616"/>
      <c r="EB24" s="616"/>
      <c r="EC24" s="617"/>
    </row>
    <row r="25" spans="2:133" ht="11.25" customHeight="1">
      <c r="B25" s="618" t="s">
        <v>
287</v>
      </c>
      <c r="C25" s="619"/>
      <c r="D25" s="619"/>
      <c r="E25" s="619"/>
      <c r="F25" s="619"/>
      <c r="G25" s="619"/>
      <c r="H25" s="619"/>
      <c r="I25" s="619"/>
      <c r="J25" s="619"/>
      <c r="K25" s="619"/>
      <c r="L25" s="619"/>
      <c r="M25" s="619"/>
      <c r="N25" s="619"/>
      <c r="O25" s="619"/>
      <c r="P25" s="619"/>
      <c r="Q25" s="620"/>
      <c r="R25" s="621">
        <v>
8218199</v>
      </c>
      <c r="S25" s="622"/>
      <c r="T25" s="622"/>
      <c r="U25" s="622"/>
      <c r="V25" s="622"/>
      <c r="W25" s="622"/>
      <c r="X25" s="622"/>
      <c r="Y25" s="623"/>
      <c r="Z25" s="624">
        <v>
4.5</v>
      </c>
      <c r="AA25" s="624"/>
      <c r="AB25" s="624"/>
      <c r="AC25" s="624"/>
      <c r="AD25" s="625">
        <v>
5827162</v>
      </c>
      <c r="AE25" s="625"/>
      <c r="AF25" s="625"/>
      <c r="AG25" s="625"/>
      <c r="AH25" s="625"/>
      <c r="AI25" s="625"/>
      <c r="AJ25" s="625"/>
      <c r="AK25" s="625"/>
      <c r="AL25" s="626">
        <v>
5.7</v>
      </c>
      <c r="AM25" s="627"/>
      <c r="AN25" s="627"/>
      <c r="AO25" s="628"/>
      <c r="AP25" s="639" t="s">
        <v>
288</v>
      </c>
      <c r="AQ25" s="640"/>
      <c r="AR25" s="640"/>
      <c r="AS25" s="640"/>
      <c r="AT25" s="640"/>
      <c r="AU25" s="640"/>
      <c r="AV25" s="640"/>
      <c r="AW25" s="640"/>
      <c r="AX25" s="640"/>
      <c r="AY25" s="640"/>
      <c r="AZ25" s="640"/>
      <c r="BA25" s="640"/>
      <c r="BB25" s="640"/>
      <c r="BC25" s="640"/>
      <c r="BD25" s="640"/>
      <c r="BE25" s="640"/>
      <c r="BF25" s="641"/>
      <c r="BG25" s="621" t="s">
        <v>
220</v>
      </c>
      <c r="BH25" s="622"/>
      <c r="BI25" s="622"/>
      <c r="BJ25" s="622"/>
      <c r="BK25" s="622"/>
      <c r="BL25" s="622"/>
      <c r="BM25" s="622"/>
      <c r="BN25" s="623"/>
      <c r="BO25" s="624" t="s">
        <v>
220</v>
      </c>
      <c r="BP25" s="624"/>
      <c r="BQ25" s="624"/>
      <c r="BR25" s="624"/>
      <c r="BS25" s="630" t="s">
        <v>
220</v>
      </c>
      <c r="BT25" s="622"/>
      <c r="BU25" s="622"/>
      <c r="BV25" s="622"/>
      <c r="BW25" s="622"/>
      <c r="BX25" s="622"/>
      <c r="BY25" s="622"/>
      <c r="BZ25" s="622"/>
      <c r="CA25" s="622"/>
      <c r="CB25" s="631"/>
      <c r="CD25" s="636" t="s">
        <v>
289</v>
      </c>
      <c r="CE25" s="637"/>
      <c r="CF25" s="637"/>
      <c r="CG25" s="637"/>
      <c r="CH25" s="637"/>
      <c r="CI25" s="637"/>
      <c r="CJ25" s="637"/>
      <c r="CK25" s="637"/>
      <c r="CL25" s="637"/>
      <c r="CM25" s="637"/>
      <c r="CN25" s="637"/>
      <c r="CO25" s="637"/>
      <c r="CP25" s="637"/>
      <c r="CQ25" s="638"/>
      <c r="CR25" s="621">
        <v>
18930461</v>
      </c>
      <c r="CS25" s="657"/>
      <c r="CT25" s="657"/>
      <c r="CU25" s="657"/>
      <c r="CV25" s="657"/>
      <c r="CW25" s="657"/>
      <c r="CX25" s="657"/>
      <c r="CY25" s="658"/>
      <c r="CZ25" s="626">
        <v>
10.8</v>
      </c>
      <c r="DA25" s="655"/>
      <c r="DB25" s="655"/>
      <c r="DC25" s="659"/>
      <c r="DD25" s="630">
        <v>
17253981</v>
      </c>
      <c r="DE25" s="657"/>
      <c r="DF25" s="657"/>
      <c r="DG25" s="657"/>
      <c r="DH25" s="657"/>
      <c r="DI25" s="657"/>
      <c r="DJ25" s="657"/>
      <c r="DK25" s="658"/>
      <c r="DL25" s="630">
        <v>
16961102</v>
      </c>
      <c r="DM25" s="657"/>
      <c r="DN25" s="657"/>
      <c r="DO25" s="657"/>
      <c r="DP25" s="657"/>
      <c r="DQ25" s="657"/>
      <c r="DR25" s="657"/>
      <c r="DS25" s="657"/>
      <c r="DT25" s="657"/>
      <c r="DU25" s="657"/>
      <c r="DV25" s="658"/>
      <c r="DW25" s="626">
        <v>
16.7</v>
      </c>
      <c r="DX25" s="655"/>
      <c r="DY25" s="655"/>
      <c r="DZ25" s="655"/>
      <c r="EA25" s="655"/>
      <c r="EB25" s="655"/>
      <c r="EC25" s="656"/>
    </row>
    <row r="26" spans="2:133" ht="11.25" customHeight="1">
      <c r="B26" s="618" t="s">
        <v>
290</v>
      </c>
      <c r="C26" s="619"/>
      <c r="D26" s="619"/>
      <c r="E26" s="619"/>
      <c r="F26" s="619"/>
      <c r="G26" s="619"/>
      <c r="H26" s="619"/>
      <c r="I26" s="619"/>
      <c r="J26" s="619"/>
      <c r="K26" s="619"/>
      <c r="L26" s="619"/>
      <c r="M26" s="619"/>
      <c r="N26" s="619"/>
      <c r="O26" s="619"/>
      <c r="P26" s="619"/>
      <c r="Q26" s="620"/>
      <c r="R26" s="621">
        <v>
759804</v>
      </c>
      <c r="S26" s="622"/>
      <c r="T26" s="622"/>
      <c r="U26" s="622"/>
      <c r="V26" s="622"/>
      <c r="W26" s="622"/>
      <c r="X26" s="622"/>
      <c r="Y26" s="623"/>
      <c r="Z26" s="624">
        <v>
0.4</v>
      </c>
      <c r="AA26" s="624"/>
      <c r="AB26" s="624"/>
      <c r="AC26" s="624"/>
      <c r="AD26" s="625" t="s">
        <v>
226</v>
      </c>
      <c r="AE26" s="625"/>
      <c r="AF26" s="625"/>
      <c r="AG26" s="625"/>
      <c r="AH26" s="625"/>
      <c r="AI26" s="625"/>
      <c r="AJ26" s="625"/>
      <c r="AK26" s="625"/>
      <c r="AL26" s="626" t="s">
        <v>
220</v>
      </c>
      <c r="AM26" s="627"/>
      <c r="AN26" s="627"/>
      <c r="AO26" s="628"/>
      <c r="AP26" s="639" t="s">
        <v>
291</v>
      </c>
      <c r="AQ26" s="660"/>
      <c r="AR26" s="660"/>
      <c r="AS26" s="660"/>
      <c r="AT26" s="660"/>
      <c r="AU26" s="660"/>
      <c r="AV26" s="660"/>
      <c r="AW26" s="660"/>
      <c r="AX26" s="660"/>
      <c r="AY26" s="660"/>
      <c r="AZ26" s="660"/>
      <c r="BA26" s="660"/>
      <c r="BB26" s="660"/>
      <c r="BC26" s="660"/>
      <c r="BD26" s="660"/>
      <c r="BE26" s="660"/>
      <c r="BF26" s="641"/>
      <c r="BG26" s="621" t="s">
        <v>
220</v>
      </c>
      <c r="BH26" s="622"/>
      <c r="BI26" s="622"/>
      <c r="BJ26" s="622"/>
      <c r="BK26" s="622"/>
      <c r="BL26" s="622"/>
      <c r="BM26" s="622"/>
      <c r="BN26" s="623"/>
      <c r="BO26" s="624" t="s">
        <v>
220</v>
      </c>
      <c r="BP26" s="624"/>
      <c r="BQ26" s="624"/>
      <c r="BR26" s="624"/>
      <c r="BS26" s="630" t="s">
        <v>
220</v>
      </c>
      <c r="BT26" s="622"/>
      <c r="BU26" s="622"/>
      <c r="BV26" s="622"/>
      <c r="BW26" s="622"/>
      <c r="BX26" s="622"/>
      <c r="BY26" s="622"/>
      <c r="BZ26" s="622"/>
      <c r="CA26" s="622"/>
      <c r="CB26" s="631"/>
      <c r="CD26" s="636" t="s">
        <v>
292</v>
      </c>
      <c r="CE26" s="637"/>
      <c r="CF26" s="637"/>
      <c r="CG26" s="637"/>
      <c r="CH26" s="637"/>
      <c r="CI26" s="637"/>
      <c r="CJ26" s="637"/>
      <c r="CK26" s="637"/>
      <c r="CL26" s="637"/>
      <c r="CM26" s="637"/>
      <c r="CN26" s="637"/>
      <c r="CO26" s="637"/>
      <c r="CP26" s="637"/>
      <c r="CQ26" s="638"/>
      <c r="CR26" s="621">
        <v>
13181718</v>
      </c>
      <c r="CS26" s="622"/>
      <c r="CT26" s="622"/>
      <c r="CU26" s="622"/>
      <c r="CV26" s="622"/>
      <c r="CW26" s="622"/>
      <c r="CX26" s="622"/>
      <c r="CY26" s="623"/>
      <c r="CZ26" s="626">
        <v>
7.5</v>
      </c>
      <c r="DA26" s="655"/>
      <c r="DB26" s="655"/>
      <c r="DC26" s="659"/>
      <c r="DD26" s="630">
        <v>
11550262</v>
      </c>
      <c r="DE26" s="622"/>
      <c r="DF26" s="622"/>
      <c r="DG26" s="622"/>
      <c r="DH26" s="622"/>
      <c r="DI26" s="622"/>
      <c r="DJ26" s="622"/>
      <c r="DK26" s="623"/>
      <c r="DL26" s="630" t="s">
        <v>
226</v>
      </c>
      <c r="DM26" s="622"/>
      <c r="DN26" s="622"/>
      <c r="DO26" s="622"/>
      <c r="DP26" s="622"/>
      <c r="DQ26" s="622"/>
      <c r="DR26" s="622"/>
      <c r="DS26" s="622"/>
      <c r="DT26" s="622"/>
      <c r="DU26" s="622"/>
      <c r="DV26" s="623"/>
      <c r="DW26" s="626" t="s">
        <v>
220</v>
      </c>
      <c r="DX26" s="655"/>
      <c r="DY26" s="655"/>
      <c r="DZ26" s="655"/>
      <c r="EA26" s="655"/>
      <c r="EB26" s="655"/>
      <c r="EC26" s="656"/>
    </row>
    <row r="27" spans="2:133" ht="11.25" customHeight="1">
      <c r="B27" s="618" t="s">
        <v>
293</v>
      </c>
      <c r="C27" s="619"/>
      <c r="D27" s="619"/>
      <c r="E27" s="619"/>
      <c r="F27" s="619"/>
      <c r="G27" s="619"/>
      <c r="H27" s="619"/>
      <c r="I27" s="619"/>
      <c r="J27" s="619"/>
      <c r="K27" s="619"/>
      <c r="L27" s="619"/>
      <c r="M27" s="619"/>
      <c r="N27" s="619"/>
      <c r="O27" s="619"/>
      <c r="P27" s="619"/>
      <c r="Q27" s="620"/>
      <c r="R27" s="621">
        <v>
12078215</v>
      </c>
      <c r="S27" s="622"/>
      <c r="T27" s="622"/>
      <c r="U27" s="622"/>
      <c r="V27" s="622"/>
      <c r="W27" s="622"/>
      <c r="X27" s="622"/>
      <c r="Y27" s="623"/>
      <c r="Z27" s="624">
        <v>
6.5</v>
      </c>
      <c r="AA27" s="624"/>
      <c r="AB27" s="624"/>
      <c r="AC27" s="624"/>
      <c r="AD27" s="625" t="s">
        <v>
226</v>
      </c>
      <c r="AE27" s="625"/>
      <c r="AF27" s="625"/>
      <c r="AG27" s="625"/>
      <c r="AH27" s="625"/>
      <c r="AI27" s="625"/>
      <c r="AJ27" s="625"/>
      <c r="AK27" s="625"/>
      <c r="AL27" s="626" t="s">
        <v>
226</v>
      </c>
      <c r="AM27" s="627"/>
      <c r="AN27" s="627"/>
      <c r="AO27" s="628"/>
      <c r="AP27" s="618" t="s">
        <v>
294</v>
      </c>
      <c r="AQ27" s="619"/>
      <c r="AR27" s="619"/>
      <c r="AS27" s="619"/>
      <c r="AT27" s="619"/>
      <c r="AU27" s="619"/>
      <c r="AV27" s="619"/>
      <c r="AW27" s="619"/>
      <c r="AX27" s="619"/>
      <c r="AY27" s="619"/>
      <c r="AZ27" s="619"/>
      <c r="BA27" s="619"/>
      <c r="BB27" s="619"/>
      <c r="BC27" s="619"/>
      <c r="BD27" s="619"/>
      <c r="BE27" s="619"/>
      <c r="BF27" s="620"/>
      <c r="BG27" s="621">
        <v>
76743428</v>
      </c>
      <c r="BH27" s="622"/>
      <c r="BI27" s="622"/>
      <c r="BJ27" s="622"/>
      <c r="BK27" s="622"/>
      <c r="BL27" s="622"/>
      <c r="BM27" s="622"/>
      <c r="BN27" s="623"/>
      <c r="BO27" s="624">
        <v>
100</v>
      </c>
      <c r="BP27" s="624"/>
      <c r="BQ27" s="624"/>
      <c r="BR27" s="624"/>
      <c r="BS27" s="630" t="s">
        <v>
226</v>
      </c>
      <c r="BT27" s="622"/>
      <c r="BU27" s="622"/>
      <c r="BV27" s="622"/>
      <c r="BW27" s="622"/>
      <c r="BX27" s="622"/>
      <c r="BY27" s="622"/>
      <c r="BZ27" s="622"/>
      <c r="CA27" s="622"/>
      <c r="CB27" s="631"/>
      <c r="CD27" s="636" t="s">
        <v>
295</v>
      </c>
      <c r="CE27" s="637"/>
      <c r="CF27" s="637"/>
      <c r="CG27" s="637"/>
      <c r="CH27" s="637"/>
      <c r="CI27" s="637"/>
      <c r="CJ27" s="637"/>
      <c r="CK27" s="637"/>
      <c r="CL27" s="637"/>
      <c r="CM27" s="637"/>
      <c r="CN27" s="637"/>
      <c r="CO27" s="637"/>
      <c r="CP27" s="637"/>
      <c r="CQ27" s="638"/>
      <c r="CR27" s="621">
        <v>
24352335</v>
      </c>
      <c r="CS27" s="657"/>
      <c r="CT27" s="657"/>
      <c r="CU27" s="657"/>
      <c r="CV27" s="657"/>
      <c r="CW27" s="657"/>
      <c r="CX27" s="657"/>
      <c r="CY27" s="658"/>
      <c r="CZ27" s="626">
        <v>
13.9</v>
      </c>
      <c r="DA27" s="655"/>
      <c r="DB27" s="655"/>
      <c r="DC27" s="659"/>
      <c r="DD27" s="630">
        <v>
12325982</v>
      </c>
      <c r="DE27" s="657"/>
      <c r="DF27" s="657"/>
      <c r="DG27" s="657"/>
      <c r="DH27" s="657"/>
      <c r="DI27" s="657"/>
      <c r="DJ27" s="657"/>
      <c r="DK27" s="658"/>
      <c r="DL27" s="630">
        <v>
12324526</v>
      </c>
      <c r="DM27" s="657"/>
      <c r="DN27" s="657"/>
      <c r="DO27" s="657"/>
      <c r="DP27" s="657"/>
      <c r="DQ27" s="657"/>
      <c r="DR27" s="657"/>
      <c r="DS27" s="657"/>
      <c r="DT27" s="657"/>
      <c r="DU27" s="657"/>
      <c r="DV27" s="658"/>
      <c r="DW27" s="626">
        <v>
12.1</v>
      </c>
      <c r="DX27" s="655"/>
      <c r="DY27" s="655"/>
      <c r="DZ27" s="655"/>
      <c r="EA27" s="655"/>
      <c r="EB27" s="655"/>
      <c r="EC27" s="656"/>
    </row>
    <row r="28" spans="2:133" ht="11.25" customHeight="1">
      <c r="B28" s="663" t="s">
        <v>
296</v>
      </c>
      <c r="C28" s="664"/>
      <c r="D28" s="664"/>
      <c r="E28" s="664"/>
      <c r="F28" s="664"/>
      <c r="G28" s="664"/>
      <c r="H28" s="664"/>
      <c r="I28" s="664"/>
      <c r="J28" s="664"/>
      <c r="K28" s="664"/>
      <c r="L28" s="664"/>
      <c r="M28" s="664"/>
      <c r="N28" s="664"/>
      <c r="O28" s="664"/>
      <c r="P28" s="664"/>
      <c r="Q28" s="665"/>
      <c r="R28" s="621">
        <v>
3987905</v>
      </c>
      <c r="S28" s="622"/>
      <c r="T28" s="622"/>
      <c r="U28" s="622"/>
      <c r="V28" s="622"/>
      <c r="W28" s="622"/>
      <c r="X28" s="622"/>
      <c r="Y28" s="623"/>
      <c r="Z28" s="624">
        <v>
2.2000000000000002</v>
      </c>
      <c r="AA28" s="624"/>
      <c r="AB28" s="624"/>
      <c r="AC28" s="624"/>
      <c r="AD28" s="625" t="s">
        <v>
220</v>
      </c>
      <c r="AE28" s="625"/>
      <c r="AF28" s="625"/>
      <c r="AG28" s="625"/>
      <c r="AH28" s="625"/>
      <c r="AI28" s="625"/>
      <c r="AJ28" s="625"/>
      <c r="AK28" s="625"/>
      <c r="AL28" s="626" t="s">
        <v>
226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
297</v>
      </c>
      <c r="CE28" s="637"/>
      <c r="CF28" s="637"/>
      <c r="CG28" s="637"/>
      <c r="CH28" s="637"/>
      <c r="CI28" s="637"/>
      <c r="CJ28" s="637"/>
      <c r="CK28" s="637"/>
      <c r="CL28" s="637"/>
      <c r="CM28" s="637"/>
      <c r="CN28" s="637"/>
      <c r="CO28" s="637"/>
      <c r="CP28" s="637"/>
      <c r="CQ28" s="638"/>
      <c r="CR28" s="621">
        <v>
765104</v>
      </c>
      <c r="CS28" s="622"/>
      <c r="CT28" s="622"/>
      <c r="CU28" s="622"/>
      <c r="CV28" s="622"/>
      <c r="CW28" s="622"/>
      <c r="CX28" s="622"/>
      <c r="CY28" s="623"/>
      <c r="CZ28" s="626">
        <v>
0.4</v>
      </c>
      <c r="DA28" s="655"/>
      <c r="DB28" s="655"/>
      <c r="DC28" s="659"/>
      <c r="DD28" s="630">
        <v>
765104</v>
      </c>
      <c r="DE28" s="622"/>
      <c r="DF28" s="622"/>
      <c r="DG28" s="622"/>
      <c r="DH28" s="622"/>
      <c r="DI28" s="622"/>
      <c r="DJ28" s="622"/>
      <c r="DK28" s="623"/>
      <c r="DL28" s="630">
        <v>
765104</v>
      </c>
      <c r="DM28" s="622"/>
      <c r="DN28" s="622"/>
      <c r="DO28" s="622"/>
      <c r="DP28" s="622"/>
      <c r="DQ28" s="622"/>
      <c r="DR28" s="622"/>
      <c r="DS28" s="622"/>
      <c r="DT28" s="622"/>
      <c r="DU28" s="622"/>
      <c r="DV28" s="623"/>
      <c r="DW28" s="626">
        <v>
0.8</v>
      </c>
      <c r="DX28" s="655"/>
      <c r="DY28" s="655"/>
      <c r="DZ28" s="655"/>
      <c r="EA28" s="655"/>
      <c r="EB28" s="655"/>
      <c r="EC28" s="656"/>
    </row>
    <row r="29" spans="2:133" ht="11.25" customHeight="1">
      <c r="B29" s="618" t="s">
        <v>
298</v>
      </c>
      <c r="C29" s="619"/>
      <c r="D29" s="619"/>
      <c r="E29" s="619"/>
      <c r="F29" s="619"/>
      <c r="G29" s="619"/>
      <c r="H29" s="619"/>
      <c r="I29" s="619"/>
      <c r="J29" s="619"/>
      <c r="K29" s="619"/>
      <c r="L29" s="619"/>
      <c r="M29" s="619"/>
      <c r="N29" s="619"/>
      <c r="O29" s="619"/>
      <c r="P29" s="619"/>
      <c r="Q29" s="620"/>
      <c r="R29" s="621">
        <v>
8018901</v>
      </c>
      <c r="S29" s="622"/>
      <c r="T29" s="622"/>
      <c r="U29" s="622"/>
      <c r="V29" s="622"/>
      <c r="W29" s="622"/>
      <c r="X29" s="622"/>
      <c r="Y29" s="623"/>
      <c r="Z29" s="624">
        <v>
4.3</v>
      </c>
      <c r="AA29" s="624"/>
      <c r="AB29" s="624"/>
      <c r="AC29" s="624"/>
      <c r="AD29" s="625" t="s">
        <v>
248</v>
      </c>
      <c r="AE29" s="625"/>
      <c r="AF29" s="625"/>
      <c r="AG29" s="625"/>
      <c r="AH29" s="625"/>
      <c r="AI29" s="625"/>
      <c r="AJ29" s="625"/>
      <c r="AK29" s="625"/>
      <c r="AL29" s="626" t="s">
        <v>
220</v>
      </c>
      <c r="AM29" s="627"/>
      <c r="AN29" s="627"/>
      <c r="AO29" s="628"/>
      <c r="AP29" s="600" t="s">
        <v>
214</v>
      </c>
      <c r="AQ29" s="601"/>
      <c r="AR29" s="601"/>
      <c r="AS29" s="601"/>
      <c r="AT29" s="601"/>
      <c r="AU29" s="601"/>
      <c r="AV29" s="601"/>
      <c r="AW29" s="601"/>
      <c r="AX29" s="601"/>
      <c r="AY29" s="601"/>
      <c r="AZ29" s="601"/>
      <c r="BA29" s="601"/>
      <c r="BB29" s="601"/>
      <c r="BC29" s="601"/>
      <c r="BD29" s="601"/>
      <c r="BE29" s="601"/>
      <c r="BF29" s="602"/>
      <c r="BG29" s="600" t="s">
        <v>
299</v>
      </c>
      <c r="BH29" s="661"/>
      <c r="BI29" s="661"/>
      <c r="BJ29" s="661"/>
      <c r="BK29" s="661"/>
      <c r="BL29" s="661"/>
      <c r="BM29" s="661"/>
      <c r="BN29" s="661"/>
      <c r="BO29" s="661"/>
      <c r="BP29" s="661"/>
      <c r="BQ29" s="662"/>
      <c r="BR29" s="600" t="s">
        <v>
300</v>
      </c>
      <c r="BS29" s="661"/>
      <c r="BT29" s="661"/>
      <c r="BU29" s="661"/>
      <c r="BV29" s="661"/>
      <c r="BW29" s="661"/>
      <c r="BX29" s="661"/>
      <c r="BY29" s="661"/>
      <c r="BZ29" s="661"/>
      <c r="CA29" s="661"/>
      <c r="CB29" s="662"/>
      <c r="CD29" s="684" t="s">
        <v>
301</v>
      </c>
      <c r="CE29" s="685"/>
      <c r="CF29" s="636" t="s">
        <v>
302</v>
      </c>
      <c r="CG29" s="637"/>
      <c r="CH29" s="637"/>
      <c r="CI29" s="637"/>
      <c r="CJ29" s="637"/>
      <c r="CK29" s="637"/>
      <c r="CL29" s="637"/>
      <c r="CM29" s="637"/>
      <c r="CN29" s="637"/>
      <c r="CO29" s="637"/>
      <c r="CP29" s="637"/>
      <c r="CQ29" s="638"/>
      <c r="CR29" s="621">
        <v>
765104</v>
      </c>
      <c r="CS29" s="657"/>
      <c r="CT29" s="657"/>
      <c r="CU29" s="657"/>
      <c r="CV29" s="657"/>
      <c r="CW29" s="657"/>
      <c r="CX29" s="657"/>
      <c r="CY29" s="658"/>
      <c r="CZ29" s="626">
        <v>
0.4</v>
      </c>
      <c r="DA29" s="655"/>
      <c r="DB29" s="655"/>
      <c r="DC29" s="659"/>
      <c r="DD29" s="630">
        <v>
765104</v>
      </c>
      <c r="DE29" s="657"/>
      <c r="DF29" s="657"/>
      <c r="DG29" s="657"/>
      <c r="DH29" s="657"/>
      <c r="DI29" s="657"/>
      <c r="DJ29" s="657"/>
      <c r="DK29" s="658"/>
      <c r="DL29" s="630">
        <v>
765104</v>
      </c>
      <c r="DM29" s="657"/>
      <c r="DN29" s="657"/>
      <c r="DO29" s="657"/>
      <c r="DP29" s="657"/>
      <c r="DQ29" s="657"/>
      <c r="DR29" s="657"/>
      <c r="DS29" s="657"/>
      <c r="DT29" s="657"/>
      <c r="DU29" s="657"/>
      <c r="DV29" s="658"/>
      <c r="DW29" s="626">
        <v>
0.8</v>
      </c>
      <c r="DX29" s="655"/>
      <c r="DY29" s="655"/>
      <c r="DZ29" s="655"/>
      <c r="EA29" s="655"/>
      <c r="EB29" s="655"/>
      <c r="EC29" s="656"/>
    </row>
    <row r="30" spans="2:133" ht="11.25" customHeight="1">
      <c r="B30" s="618" t="s">
        <v>
303</v>
      </c>
      <c r="C30" s="619"/>
      <c r="D30" s="619"/>
      <c r="E30" s="619"/>
      <c r="F30" s="619"/>
      <c r="G30" s="619"/>
      <c r="H30" s="619"/>
      <c r="I30" s="619"/>
      <c r="J30" s="619"/>
      <c r="K30" s="619"/>
      <c r="L30" s="619"/>
      <c r="M30" s="619"/>
      <c r="N30" s="619"/>
      <c r="O30" s="619"/>
      <c r="P30" s="619"/>
      <c r="Q30" s="620"/>
      <c r="R30" s="621">
        <v>
1678442</v>
      </c>
      <c r="S30" s="622"/>
      <c r="T30" s="622"/>
      <c r="U30" s="622"/>
      <c r="V30" s="622"/>
      <c r="W30" s="622"/>
      <c r="X30" s="622"/>
      <c r="Y30" s="623"/>
      <c r="Z30" s="624">
        <v>
0.9</v>
      </c>
      <c r="AA30" s="624"/>
      <c r="AB30" s="624"/>
      <c r="AC30" s="624"/>
      <c r="AD30" s="625">
        <v>
1554530</v>
      </c>
      <c r="AE30" s="625"/>
      <c r="AF30" s="625"/>
      <c r="AG30" s="625"/>
      <c r="AH30" s="625"/>
      <c r="AI30" s="625"/>
      <c r="AJ30" s="625"/>
      <c r="AK30" s="625"/>
      <c r="AL30" s="626">
        <v>
1.5</v>
      </c>
      <c r="AM30" s="627"/>
      <c r="AN30" s="627"/>
      <c r="AO30" s="628"/>
      <c r="AP30" s="669" t="s">
        <v>
304</v>
      </c>
      <c r="AQ30" s="670"/>
      <c r="AR30" s="670"/>
      <c r="AS30" s="670"/>
      <c r="AT30" s="675" t="s">
        <v>
305</v>
      </c>
      <c r="AU30" s="210"/>
      <c r="AV30" s="210"/>
      <c r="AW30" s="210"/>
      <c r="AX30" s="607" t="s">
        <v>
180</v>
      </c>
      <c r="AY30" s="608"/>
      <c r="AZ30" s="608"/>
      <c r="BA30" s="608"/>
      <c r="BB30" s="608"/>
      <c r="BC30" s="608"/>
      <c r="BD30" s="608"/>
      <c r="BE30" s="608"/>
      <c r="BF30" s="609"/>
      <c r="BG30" s="681">
        <v>
98.8</v>
      </c>
      <c r="BH30" s="682"/>
      <c r="BI30" s="682"/>
      <c r="BJ30" s="682"/>
      <c r="BK30" s="682"/>
      <c r="BL30" s="682"/>
      <c r="BM30" s="616">
        <v>
96.9</v>
      </c>
      <c r="BN30" s="682"/>
      <c r="BO30" s="682"/>
      <c r="BP30" s="682"/>
      <c r="BQ30" s="683"/>
      <c r="BR30" s="681">
        <v>
98.7</v>
      </c>
      <c r="BS30" s="682"/>
      <c r="BT30" s="682"/>
      <c r="BU30" s="682"/>
      <c r="BV30" s="682"/>
      <c r="BW30" s="682"/>
      <c r="BX30" s="616">
        <v>
96.1</v>
      </c>
      <c r="BY30" s="682"/>
      <c r="BZ30" s="682"/>
      <c r="CA30" s="682"/>
      <c r="CB30" s="683"/>
      <c r="CD30" s="686"/>
      <c r="CE30" s="687"/>
      <c r="CF30" s="636" t="s">
        <v>
306</v>
      </c>
      <c r="CG30" s="637"/>
      <c r="CH30" s="637"/>
      <c r="CI30" s="637"/>
      <c r="CJ30" s="637"/>
      <c r="CK30" s="637"/>
      <c r="CL30" s="637"/>
      <c r="CM30" s="637"/>
      <c r="CN30" s="637"/>
      <c r="CO30" s="637"/>
      <c r="CP30" s="637"/>
      <c r="CQ30" s="638"/>
      <c r="CR30" s="621">
        <v>
731755</v>
      </c>
      <c r="CS30" s="622"/>
      <c r="CT30" s="622"/>
      <c r="CU30" s="622"/>
      <c r="CV30" s="622"/>
      <c r="CW30" s="622"/>
      <c r="CX30" s="622"/>
      <c r="CY30" s="623"/>
      <c r="CZ30" s="626">
        <v>
0.4</v>
      </c>
      <c r="DA30" s="655"/>
      <c r="DB30" s="655"/>
      <c r="DC30" s="659"/>
      <c r="DD30" s="630">
        <v>
731755</v>
      </c>
      <c r="DE30" s="622"/>
      <c r="DF30" s="622"/>
      <c r="DG30" s="622"/>
      <c r="DH30" s="622"/>
      <c r="DI30" s="622"/>
      <c r="DJ30" s="622"/>
      <c r="DK30" s="623"/>
      <c r="DL30" s="630">
        <v>
731755</v>
      </c>
      <c r="DM30" s="622"/>
      <c r="DN30" s="622"/>
      <c r="DO30" s="622"/>
      <c r="DP30" s="622"/>
      <c r="DQ30" s="622"/>
      <c r="DR30" s="622"/>
      <c r="DS30" s="622"/>
      <c r="DT30" s="622"/>
      <c r="DU30" s="622"/>
      <c r="DV30" s="623"/>
      <c r="DW30" s="626">
        <v>
0.7</v>
      </c>
      <c r="DX30" s="655"/>
      <c r="DY30" s="655"/>
      <c r="DZ30" s="655"/>
      <c r="EA30" s="655"/>
      <c r="EB30" s="655"/>
      <c r="EC30" s="656"/>
    </row>
    <row r="31" spans="2:133" ht="11.25" customHeight="1">
      <c r="B31" s="618" t="s">
        <v>
307</v>
      </c>
      <c r="C31" s="619"/>
      <c r="D31" s="619"/>
      <c r="E31" s="619"/>
      <c r="F31" s="619"/>
      <c r="G31" s="619"/>
      <c r="H31" s="619"/>
      <c r="I31" s="619"/>
      <c r="J31" s="619"/>
      <c r="K31" s="619"/>
      <c r="L31" s="619"/>
      <c r="M31" s="619"/>
      <c r="N31" s="619"/>
      <c r="O31" s="619"/>
      <c r="P31" s="619"/>
      <c r="Q31" s="620"/>
      <c r="R31" s="621">
        <v>
313063</v>
      </c>
      <c r="S31" s="622"/>
      <c r="T31" s="622"/>
      <c r="U31" s="622"/>
      <c r="V31" s="622"/>
      <c r="W31" s="622"/>
      <c r="X31" s="622"/>
      <c r="Y31" s="623"/>
      <c r="Z31" s="624">
        <v>
0.2</v>
      </c>
      <c r="AA31" s="624"/>
      <c r="AB31" s="624"/>
      <c r="AC31" s="624"/>
      <c r="AD31" s="625" t="s">
        <v>
220</v>
      </c>
      <c r="AE31" s="625"/>
      <c r="AF31" s="625"/>
      <c r="AG31" s="625"/>
      <c r="AH31" s="625"/>
      <c r="AI31" s="625"/>
      <c r="AJ31" s="625"/>
      <c r="AK31" s="625"/>
      <c r="AL31" s="626" t="s">
        <v>
220</v>
      </c>
      <c r="AM31" s="627"/>
      <c r="AN31" s="627"/>
      <c r="AO31" s="628"/>
      <c r="AP31" s="671"/>
      <c r="AQ31" s="672"/>
      <c r="AR31" s="672"/>
      <c r="AS31" s="672"/>
      <c r="AT31" s="676"/>
      <c r="AU31" s="209" t="s">
        <v>
308</v>
      </c>
      <c r="AV31" s="209"/>
      <c r="AW31" s="209"/>
      <c r="AX31" s="618" t="s">
        <v>
309</v>
      </c>
      <c r="AY31" s="619"/>
      <c r="AZ31" s="619"/>
      <c r="BA31" s="619"/>
      <c r="BB31" s="619"/>
      <c r="BC31" s="619"/>
      <c r="BD31" s="619"/>
      <c r="BE31" s="619"/>
      <c r="BF31" s="620"/>
      <c r="BG31" s="678">
        <v>
98.7</v>
      </c>
      <c r="BH31" s="657"/>
      <c r="BI31" s="657"/>
      <c r="BJ31" s="657"/>
      <c r="BK31" s="657"/>
      <c r="BL31" s="657"/>
      <c r="BM31" s="627">
        <v>
96.6</v>
      </c>
      <c r="BN31" s="679"/>
      <c r="BO31" s="679"/>
      <c r="BP31" s="679"/>
      <c r="BQ31" s="680"/>
      <c r="BR31" s="678">
        <v>
98.5</v>
      </c>
      <c r="BS31" s="657"/>
      <c r="BT31" s="657"/>
      <c r="BU31" s="657"/>
      <c r="BV31" s="657"/>
      <c r="BW31" s="657"/>
      <c r="BX31" s="627">
        <v>
95.7</v>
      </c>
      <c r="BY31" s="679"/>
      <c r="BZ31" s="679"/>
      <c r="CA31" s="679"/>
      <c r="CB31" s="680"/>
      <c r="CD31" s="686"/>
      <c r="CE31" s="687"/>
      <c r="CF31" s="636" t="s">
        <v>
310</v>
      </c>
      <c r="CG31" s="637"/>
      <c r="CH31" s="637"/>
      <c r="CI31" s="637"/>
      <c r="CJ31" s="637"/>
      <c r="CK31" s="637"/>
      <c r="CL31" s="637"/>
      <c r="CM31" s="637"/>
      <c r="CN31" s="637"/>
      <c r="CO31" s="637"/>
      <c r="CP31" s="637"/>
      <c r="CQ31" s="638"/>
      <c r="CR31" s="621">
        <v>
33349</v>
      </c>
      <c r="CS31" s="657"/>
      <c r="CT31" s="657"/>
      <c r="CU31" s="657"/>
      <c r="CV31" s="657"/>
      <c r="CW31" s="657"/>
      <c r="CX31" s="657"/>
      <c r="CY31" s="658"/>
      <c r="CZ31" s="626">
        <v>
0</v>
      </c>
      <c r="DA31" s="655"/>
      <c r="DB31" s="655"/>
      <c r="DC31" s="659"/>
      <c r="DD31" s="630">
        <v>
33349</v>
      </c>
      <c r="DE31" s="657"/>
      <c r="DF31" s="657"/>
      <c r="DG31" s="657"/>
      <c r="DH31" s="657"/>
      <c r="DI31" s="657"/>
      <c r="DJ31" s="657"/>
      <c r="DK31" s="658"/>
      <c r="DL31" s="630">
        <v>
33349</v>
      </c>
      <c r="DM31" s="657"/>
      <c r="DN31" s="657"/>
      <c r="DO31" s="657"/>
      <c r="DP31" s="657"/>
      <c r="DQ31" s="657"/>
      <c r="DR31" s="657"/>
      <c r="DS31" s="657"/>
      <c r="DT31" s="657"/>
      <c r="DU31" s="657"/>
      <c r="DV31" s="658"/>
      <c r="DW31" s="626">
        <v>
0</v>
      </c>
      <c r="DX31" s="655"/>
      <c r="DY31" s="655"/>
      <c r="DZ31" s="655"/>
      <c r="EA31" s="655"/>
      <c r="EB31" s="655"/>
      <c r="EC31" s="656"/>
    </row>
    <row r="32" spans="2:133" ht="11.25" customHeight="1">
      <c r="B32" s="618" t="s">
        <v>
311</v>
      </c>
      <c r="C32" s="619"/>
      <c r="D32" s="619"/>
      <c r="E32" s="619"/>
      <c r="F32" s="619"/>
      <c r="G32" s="619"/>
      <c r="H32" s="619"/>
      <c r="I32" s="619"/>
      <c r="J32" s="619"/>
      <c r="K32" s="619"/>
      <c r="L32" s="619"/>
      <c r="M32" s="619"/>
      <c r="N32" s="619"/>
      <c r="O32" s="619"/>
      <c r="P32" s="619"/>
      <c r="Q32" s="620"/>
      <c r="R32" s="621">
        <v>
49030506</v>
      </c>
      <c r="S32" s="622"/>
      <c r="T32" s="622"/>
      <c r="U32" s="622"/>
      <c r="V32" s="622"/>
      <c r="W32" s="622"/>
      <c r="X32" s="622"/>
      <c r="Y32" s="623"/>
      <c r="Z32" s="624">
        <v>
26.5</v>
      </c>
      <c r="AA32" s="624"/>
      <c r="AB32" s="624"/>
      <c r="AC32" s="624"/>
      <c r="AD32" s="625" t="s">
        <v>
226</v>
      </c>
      <c r="AE32" s="625"/>
      <c r="AF32" s="625"/>
      <c r="AG32" s="625"/>
      <c r="AH32" s="625"/>
      <c r="AI32" s="625"/>
      <c r="AJ32" s="625"/>
      <c r="AK32" s="625"/>
      <c r="AL32" s="626" t="s">
        <v>
226</v>
      </c>
      <c r="AM32" s="627"/>
      <c r="AN32" s="627"/>
      <c r="AO32" s="628"/>
      <c r="AP32" s="673"/>
      <c r="AQ32" s="674"/>
      <c r="AR32" s="674"/>
      <c r="AS32" s="674"/>
      <c r="AT32" s="677"/>
      <c r="AU32" s="211"/>
      <c r="AV32" s="211"/>
      <c r="AW32" s="211"/>
      <c r="AX32" s="666" t="s">
        <v>
312</v>
      </c>
      <c r="AY32" s="667"/>
      <c r="AZ32" s="667"/>
      <c r="BA32" s="667"/>
      <c r="BB32" s="667"/>
      <c r="BC32" s="667"/>
      <c r="BD32" s="667"/>
      <c r="BE32" s="667"/>
      <c r="BF32" s="668"/>
      <c r="BG32" s="690" t="s">
        <v>
226</v>
      </c>
      <c r="BH32" s="691"/>
      <c r="BI32" s="691"/>
      <c r="BJ32" s="691"/>
      <c r="BK32" s="691"/>
      <c r="BL32" s="691"/>
      <c r="BM32" s="692" t="s">
        <v>
226</v>
      </c>
      <c r="BN32" s="691"/>
      <c r="BO32" s="691"/>
      <c r="BP32" s="691"/>
      <c r="BQ32" s="693"/>
      <c r="BR32" s="690" t="s">
        <v>
220</v>
      </c>
      <c r="BS32" s="691"/>
      <c r="BT32" s="691"/>
      <c r="BU32" s="691"/>
      <c r="BV32" s="691"/>
      <c r="BW32" s="691"/>
      <c r="BX32" s="692" t="s">
        <v>
220</v>
      </c>
      <c r="BY32" s="691"/>
      <c r="BZ32" s="691"/>
      <c r="CA32" s="691"/>
      <c r="CB32" s="693"/>
      <c r="CD32" s="688"/>
      <c r="CE32" s="689"/>
      <c r="CF32" s="636" t="s">
        <v>
313</v>
      </c>
      <c r="CG32" s="637"/>
      <c r="CH32" s="637"/>
      <c r="CI32" s="637"/>
      <c r="CJ32" s="637"/>
      <c r="CK32" s="637"/>
      <c r="CL32" s="637"/>
      <c r="CM32" s="637"/>
      <c r="CN32" s="637"/>
      <c r="CO32" s="637"/>
      <c r="CP32" s="637"/>
      <c r="CQ32" s="638"/>
      <c r="CR32" s="621" t="s">
        <v>
243</v>
      </c>
      <c r="CS32" s="622"/>
      <c r="CT32" s="622"/>
      <c r="CU32" s="622"/>
      <c r="CV32" s="622"/>
      <c r="CW32" s="622"/>
      <c r="CX32" s="622"/>
      <c r="CY32" s="623"/>
      <c r="CZ32" s="626" t="s">
        <v>
248</v>
      </c>
      <c r="DA32" s="655"/>
      <c r="DB32" s="655"/>
      <c r="DC32" s="659"/>
      <c r="DD32" s="630" t="s">
        <v>
226</v>
      </c>
      <c r="DE32" s="622"/>
      <c r="DF32" s="622"/>
      <c r="DG32" s="622"/>
      <c r="DH32" s="622"/>
      <c r="DI32" s="622"/>
      <c r="DJ32" s="622"/>
      <c r="DK32" s="623"/>
      <c r="DL32" s="630" t="s">
        <v>
220</v>
      </c>
      <c r="DM32" s="622"/>
      <c r="DN32" s="622"/>
      <c r="DO32" s="622"/>
      <c r="DP32" s="622"/>
      <c r="DQ32" s="622"/>
      <c r="DR32" s="622"/>
      <c r="DS32" s="622"/>
      <c r="DT32" s="622"/>
      <c r="DU32" s="622"/>
      <c r="DV32" s="623"/>
      <c r="DW32" s="626" t="s">
        <v>
220</v>
      </c>
      <c r="DX32" s="655"/>
      <c r="DY32" s="655"/>
      <c r="DZ32" s="655"/>
      <c r="EA32" s="655"/>
      <c r="EB32" s="655"/>
      <c r="EC32" s="656"/>
    </row>
    <row r="33" spans="2:133" ht="11.25" customHeight="1">
      <c r="B33" s="618" t="s">
        <v>
314</v>
      </c>
      <c r="C33" s="619"/>
      <c r="D33" s="619"/>
      <c r="E33" s="619"/>
      <c r="F33" s="619"/>
      <c r="G33" s="619"/>
      <c r="H33" s="619"/>
      <c r="I33" s="619"/>
      <c r="J33" s="619"/>
      <c r="K33" s="619"/>
      <c r="L33" s="619"/>
      <c r="M33" s="619"/>
      <c r="N33" s="619"/>
      <c r="O33" s="619"/>
      <c r="P33" s="619"/>
      <c r="Q33" s="620"/>
      <c r="R33" s="621">
        <v>
3467969</v>
      </c>
      <c r="S33" s="622"/>
      <c r="T33" s="622"/>
      <c r="U33" s="622"/>
      <c r="V33" s="622"/>
      <c r="W33" s="622"/>
      <c r="X33" s="622"/>
      <c r="Y33" s="623"/>
      <c r="Z33" s="624">
        <v>
1.9</v>
      </c>
      <c r="AA33" s="624"/>
      <c r="AB33" s="624"/>
      <c r="AC33" s="624"/>
      <c r="AD33" s="625" t="s">
        <v>
220</v>
      </c>
      <c r="AE33" s="625"/>
      <c r="AF33" s="625"/>
      <c r="AG33" s="625"/>
      <c r="AH33" s="625"/>
      <c r="AI33" s="625"/>
      <c r="AJ33" s="625"/>
      <c r="AK33" s="625"/>
      <c r="AL33" s="626" t="s">
        <v>
220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
315</v>
      </c>
      <c r="CE33" s="637"/>
      <c r="CF33" s="637"/>
      <c r="CG33" s="637"/>
      <c r="CH33" s="637"/>
      <c r="CI33" s="637"/>
      <c r="CJ33" s="637"/>
      <c r="CK33" s="637"/>
      <c r="CL33" s="637"/>
      <c r="CM33" s="637"/>
      <c r="CN33" s="637"/>
      <c r="CO33" s="637"/>
      <c r="CP33" s="637"/>
      <c r="CQ33" s="638"/>
      <c r="CR33" s="621">
        <v>
98400700</v>
      </c>
      <c r="CS33" s="657"/>
      <c r="CT33" s="657"/>
      <c r="CU33" s="657"/>
      <c r="CV33" s="657"/>
      <c r="CW33" s="657"/>
      <c r="CX33" s="657"/>
      <c r="CY33" s="658"/>
      <c r="CZ33" s="626">
        <v>
56.3</v>
      </c>
      <c r="DA33" s="655"/>
      <c r="DB33" s="655"/>
      <c r="DC33" s="659"/>
      <c r="DD33" s="630">
        <v>
89778414</v>
      </c>
      <c r="DE33" s="657"/>
      <c r="DF33" s="657"/>
      <c r="DG33" s="657"/>
      <c r="DH33" s="657"/>
      <c r="DI33" s="657"/>
      <c r="DJ33" s="657"/>
      <c r="DK33" s="658"/>
      <c r="DL33" s="630">
        <v>
38670601</v>
      </c>
      <c r="DM33" s="657"/>
      <c r="DN33" s="657"/>
      <c r="DO33" s="657"/>
      <c r="DP33" s="657"/>
      <c r="DQ33" s="657"/>
      <c r="DR33" s="657"/>
      <c r="DS33" s="657"/>
      <c r="DT33" s="657"/>
      <c r="DU33" s="657"/>
      <c r="DV33" s="658"/>
      <c r="DW33" s="626">
        <v>
38</v>
      </c>
      <c r="DX33" s="655"/>
      <c r="DY33" s="655"/>
      <c r="DZ33" s="655"/>
      <c r="EA33" s="655"/>
      <c r="EB33" s="655"/>
      <c r="EC33" s="656"/>
    </row>
    <row r="34" spans="2:133" ht="11.25" customHeight="1">
      <c r="B34" s="618" t="s">
        <v>
316</v>
      </c>
      <c r="C34" s="619"/>
      <c r="D34" s="619"/>
      <c r="E34" s="619"/>
      <c r="F34" s="619"/>
      <c r="G34" s="619"/>
      <c r="H34" s="619"/>
      <c r="I34" s="619"/>
      <c r="J34" s="619"/>
      <c r="K34" s="619"/>
      <c r="L34" s="619"/>
      <c r="M34" s="619"/>
      <c r="N34" s="619"/>
      <c r="O34" s="619"/>
      <c r="P34" s="619"/>
      <c r="Q34" s="620"/>
      <c r="R34" s="621">
        <v>
2368057</v>
      </c>
      <c r="S34" s="622"/>
      <c r="T34" s="622"/>
      <c r="U34" s="622"/>
      <c r="V34" s="622"/>
      <c r="W34" s="622"/>
      <c r="X34" s="622"/>
      <c r="Y34" s="623"/>
      <c r="Z34" s="624">
        <v>
1.3</v>
      </c>
      <c r="AA34" s="624"/>
      <c r="AB34" s="624"/>
      <c r="AC34" s="624"/>
      <c r="AD34" s="625">
        <v>
64326</v>
      </c>
      <c r="AE34" s="625"/>
      <c r="AF34" s="625"/>
      <c r="AG34" s="625"/>
      <c r="AH34" s="625"/>
      <c r="AI34" s="625"/>
      <c r="AJ34" s="625"/>
      <c r="AK34" s="625"/>
      <c r="AL34" s="626">
        <v>
0.1</v>
      </c>
      <c r="AM34" s="627"/>
      <c r="AN34" s="627"/>
      <c r="AO34" s="628"/>
      <c r="AP34" s="214"/>
      <c r="AQ34" s="600" t="s">
        <v>
317</v>
      </c>
      <c r="AR34" s="601"/>
      <c r="AS34" s="601"/>
      <c r="AT34" s="601"/>
      <c r="AU34" s="601"/>
      <c r="AV34" s="601"/>
      <c r="AW34" s="601"/>
      <c r="AX34" s="601"/>
      <c r="AY34" s="601"/>
      <c r="AZ34" s="601"/>
      <c r="BA34" s="601"/>
      <c r="BB34" s="601"/>
      <c r="BC34" s="601"/>
      <c r="BD34" s="601"/>
      <c r="BE34" s="601"/>
      <c r="BF34" s="602"/>
      <c r="BG34" s="600" t="s">
        <v>
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
319</v>
      </c>
      <c r="CE34" s="637"/>
      <c r="CF34" s="637"/>
      <c r="CG34" s="637"/>
      <c r="CH34" s="637"/>
      <c r="CI34" s="637"/>
      <c r="CJ34" s="637"/>
      <c r="CK34" s="637"/>
      <c r="CL34" s="637"/>
      <c r="CM34" s="637"/>
      <c r="CN34" s="637"/>
      <c r="CO34" s="637"/>
      <c r="CP34" s="637"/>
      <c r="CQ34" s="638"/>
      <c r="CR34" s="621">
        <v>
33472214</v>
      </c>
      <c r="CS34" s="622"/>
      <c r="CT34" s="622"/>
      <c r="CU34" s="622"/>
      <c r="CV34" s="622"/>
      <c r="CW34" s="622"/>
      <c r="CX34" s="622"/>
      <c r="CY34" s="623"/>
      <c r="CZ34" s="626">
        <v>
19.2</v>
      </c>
      <c r="DA34" s="655"/>
      <c r="DB34" s="655"/>
      <c r="DC34" s="659"/>
      <c r="DD34" s="630">
        <v>
28766104</v>
      </c>
      <c r="DE34" s="622"/>
      <c r="DF34" s="622"/>
      <c r="DG34" s="622"/>
      <c r="DH34" s="622"/>
      <c r="DI34" s="622"/>
      <c r="DJ34" s="622"/>
      <c r="DK34" s="623"/>
      <c r="DL34" s="630">
        <v>
26732845</v>
      </c>
      <c r="DM34" s="622"/>
      <c r="DN34" s="622"/>
      <c r="DO34" s="622"/>
      <c r="DP34" s="622"/>
      <c r="DQ34" s="622"/>
      <c r="DR34" s="622"/>
      <c r="DS34" s="622"/>
      <c r="DT34" s="622"/>
      <c r="DU34" s="622"/>
      <c r="DV34" s="623"/>
      <c r="DW34" s="626">
        <v>
26.3</v>
      </c>
      <c r="DX34" s="655"/>
      <c r="DY34" s="655"/>
      <c r="DZ34" s="655"/>
      <c r="EA34" s="655"/>
      <c r="EB34" s="655"/>
      <c r="EC34" s="656"/>
    </row>
    <row r="35" spans="2:133" ht="11.25" customHeight="1">
      <c r="B35" s="618" t="s">
        <v>
320</v>
      </c>
      <c r="C35" s="619"/>
      <c r="D35" s="619"/>
      <c r="E35" s="619"/>
      <c r="F35" s="619"/>
      <c r="G35" s="619"/>
      <c r="H35" s="619"/>
      <c r="I35" s="619"/>
      <c r="J35" s="619"/>
      <c r="K35" s="619"/>
      <c r="L35" s="619"/>
      <c r="M35" s="619"/>
      <c r="N35" s="619"/>
      <c r="O35" s="619"/>
      <c r="P35" s="619"/>
      <c r="Q35" s="620"/>
      <c r="R35" s="621" t="s">
        <v>
220</v>
      </c>
      <c r="S35" s="622"/>
      <c r="T35" s="622"/>
      <c r="U35" s="622"/>
      <c r="V35" s="622"/>
      <c r="W35" s="622"/>
      <c r="X35" s="622"/>
      <c r="Y35" s="623"/>
      <c r="Z35" s="624" t="s">
        <v>
220</v>
      </c>
      <c r="AA35" s="624"/>
      <c r="AB35" s="624"/>
      <c r="AC35" s="624"/>
      <c r="AD35" s="625" t="s">
        <v>
220</v>
      </c>
      <c r="AE35" s="625"/>
      <c r="AF35" s="625"/>
      <c r="AG35" s="625"/>
      <c r="AH35" s="625"/>
      <c r="AI35" s="625"/>
      <c r="AJ35" s="625"/>
      <c r="AK35" s="625"/>
      <c r="AL35" s="626" t="s">
        <v>
226</v>
      </c>
      <c r="AM35" s="627"/>
      <c r="AN35" s="627"/>
      <c r="AO35" s="628"/>
      <c r="AP35" s="214"/>
      <c r="AQ35" s="694" t="s">
        <v>
321</v>
      </c>
      <c r="AR35" s="695"/>
      <c r="AS35" s="695"/>
      <c r="AT35" s="695"/>
      <c r="AU35" s="695"/>
      <c r="AV35" s="695"/>
      <c r="AW35" s="695"/>
      <c r="AX35" s="695"/>
      <c r="AY35" s="696"/>
      <c r="AZ35" s="610">
        <v>
7584943</v>
      </c>
      <c r="BA35" s="611"/>
      <c r="BB35" s="611"/>
      <c r="BC35" s="611"/>
      <c r="BD35" s="611"/>
      <c r="BE35" s="611"/>
      <c r="BF35" s="697"/>
      <c r="BG35" s="632" t="s">
        <v>
322</v>
      </c>
      <c r="BH35" s="633"/>
      <c r="BI35" s="633"/>
      <c r="BJ35" s="633"/>
      <c r="BK35" s="633"/>
      <c r="BL35" s="633"/>
      <c r="BM35" s="633"/>
      <c r="BN35" s="633"/>
      <c r="BO35" s="633"/>
      <c r="BP35" s="633"/>
      <c r="BQ35" s="633"/>
      <c r="BR35" s="633"/>
      <c r="BS35" s="633"/>
      <c r="BT35" s="633"/>
      <c r="BU35" s="634"/>
      <c r="BV35" s="610">
        <v>
1576736</v>
      </c>
      <c r="BW35" s="611"/>
      <c r="BX35" s="611"/>
      <c r="BY35" s="611"/>
      <c r="BZ35" s="611"/>
      <c r="CA35" s="611"/>
      <c r="CB35" s="697"/>
      <c r="CD35" s="636" t="s">
        <v>
323</v>
      </c>
      <c r="CE35" s="637"/>
      <c r="CF35" s="637"/>
      <c r="CG35" s="637"/>
      <c r="CH35" s="637"/>
      <c r="CI35" s="637"/>
      <c r="CJ35" s="637"/>
      <c r="CK35" s="637"/>
      <c r="CL35" s="637"/>
      <c r="CM35" s="637"/>
      <c r="CN35" s="637"/>
      <c r="CO35" s="637"/>
      <c r="CP35" s="637"/>
      <c r="CQ35" s="638"/>
      <c r="CR35" s="621">
        <v>
1243993</v>
      </c>
      <c r="CS35" s="657"/>
      <c r="CT35" s="657"/>
      <c r="CU35" s="657"/>
      <c r="CV35" s="657"/>
      <c r="CW35" s="657"/>
      <c r="CX35" s="657"/>
      <c r="CY35" s="658"/>
      <c r="CZ35" s="626">
        <v>
0.7</v>
      </c>
      <c r="DA35" s="655"/>
      <c r="DB35" s="655"/>
      <c r="DC35" s="659"/>
      <c r="DD35" s="630">
        <v>
1123008</v>
      </c>
      <c r="DE35" s="657"/>
      <c r="DF35" s="657"/>
      <c r="DG35" s="657"/>
      <c r="DH35" s="657"/>
      <c r="DI35" s="657"/>
      <c r="DJ35" s="657"/>
      <c r="DK35" s="658"/>
      <c r="DL35" s="630">
        <v>
1123008</v>
      </c>
      <c r="DM35" s="657"/>
      <c r="DN35" s="657"/>
      <c r="DO35" s="657"/>
      <c r="DP35" s="657"/>
      <c r="DQ35" s="657"/>
      <c r="DR35" s="657"/>
      <c r="DS35" s="657"/>
      <c r="DT35" s="657"/>
      <c r="DU35" s="657"/>
      <c r="DV35" s="658"/>
      <c r="DW35" s="626">
        <v>
1.1000000000000001</v>
      </c>
      <c r="DX35" s="655"/>
      <c r="DY35" s="655"/>
      <c r="DZ35" s="655"/>
      <c r="EA35" s="655"/>
      <c r="EB35" s="655"/>
      <c r="EC35" s="656"/>
    </row>
    <row r="36" spans="2:133" ht="11.25" customHeight="1">
      <c r="B36" s="618" t="s">
        <v>
324</v>
      </c>
      <c r="C36" s="619"/>
      <c r="D36" s="619"/>
      <c r="E36" s="619"/>
      <c r="F36" s="619"/>
      <c r="G36" s="619"/>
      <c r="H36" s="619"/>
      <c r="I36" s="619"/>
      <c r="J36" s="619"/>
      <c r="K36" s="619"/>
      <c r="L36" s="619"/>
      <c r="M36" s="619"/>
      <c r="N36" s="619"/>
      <c r="O36" s="619"/>
      <c r="P36" s="619"/>
      <c r="Q36" s="620"/>
      <c r="R36" s="621" t="s">
        <v>
220</v>
      </c>
      <c r="S36" s="622"/>
      <c r="T36" s="622"/>
      <c r="U36" s="622"/>
      <c r="V36" s="622"/>
      <c r="W36" s="622"/>
      <c r="X36" s="622"/>
      <c r="Y36" s="623"/>
      <c r="Z36" s="624" t="s">
        <v>
220</v>
      </c>
      <c r="AA36" s="624"/>
      <c r="AB36" s="624"/>
      <c r="AC36" s="624"/>
      <c r="AD36" s="625" t="s">
        <v>
226</v>
      </c>
      <c r="AE36" s="625"/>
      <c r="AF36" s="625"/>
      <c r="AG36" s="625"/>
      <c r="AH36" s="625"/>
      <c r="AI36" s="625"/>
      <c r="AJ36" s="625"/>
      <c r="AK36" s="625"/>
      <c r="AL36" s="626" t="s">
        <v>
220</v>
      </c>
      <c r="AM36" s="627"/>
      <c r="AN36" s="627"/>
      <c r="AO36" s="628"/>
      <c r="AQ36" s="698" t="s">
        <v>
325</v>
      </c>
      <c r="AR36" s="699"/>
      <c r="AS36" s="699"/>
      <c r="AT36" s="699"/>
      <c r="AU36" s="699"/>
      <c r="AV36" s="699"/>
      <c r="AW36" s="699"/>
      <c r="AX36" s="699"/>
      <c r="AY36" s="700"/>
      <c r="AZ36" s="621">
        <v>
785330</v>
      </c>
      <c r="BA36" s="622"/>
      <c r="BB36" s="622"/>
      <c r="BC36" s="622"/>
      <c r="BD36" s="657"/>
      <c r="BE36" s="657"/>
      <c r="BF36" s="680"/>
      <c r="BG36" s="636" t="s">
        <v>
326</v>
      </c>
      <c r="BH36" s="637"/>
      <c r="BI36" s="637"/>
      <c r="BJ36" s="637"/>
      <c r="BK36" s="637"/>
      <c r="BL36" s="637"/>
      <c r="BM36" s="637"/>
      <c r="BN36" s="637"/>
      <c r="BO36" s="637"/>
      <c r="BP36" s="637"/>
      <c r="BQ36" s="637"/>
      <c r="BR36" s="637"/>
      <c r="BS36" s="637"/>
      <c r="BT36" s="637"/>
      <c r="BU36" s="638"/>
      <c r="BV36" s="621">
        <v>
1394261</v>
      </c>
      <c r="BW36" s="622"/>
      <c r="BX36" s="622"/>
      <c r="BY36" s="622"/>
      <c r="BZ36" s="622"/>
      <c r="CA36" s="622"/>
      <c r="CB36" s="631"/>
      <c r="CD36" s="636" t="s">
        <v>
327</v>
      </c>
      <c r="CE36" s="637"/>
      <c r="CF36" s="637"/>
      <c r="CG36" s="637"/>
      <c r="CH36" s="637"/>
      <c r="CI36" s="637"/>
      <c r="CJ36" s="637"/>
      <c r="CK36" s="637"/>
      <c r="CL36" s="637"/>
      <c r="CM36" s="637"/>
      <c r="CN36" s="637"/>
      <c r="CO36" s="637"/>
      <c r="CP36" s="637"/>
      <c r="CQ36" s="638"/>
      <c r="CR36" s="621">
        <v>
8694546</v>
      </c>
      <c r="CS36" s="622"/>
      <c r="CT36" s="622"/>
      <c r="CU36" s="622"/>
      <c r="CV36" s="622"/>
      <c r="CW36" s="622"/>
      <c r="CX36" s="622"/>
      <c r="CY36" s="623"/>
      <c r="CZ36" s="626">
        <v>
5</v>
      </c>
      <c r="DA36" s="655"/>
      <c r="DB36" s="655"/>
      <c r="DC36" s="659"/>
      <c r="DD36" s="630">
        <v>
6774619</v>
      </c>
      <c r="DE36" s="622"/>
      <c r="DF36" s="622"/>
      <c r="DG36" s="622"/>
      <c r="DH36" s="622"/>
      <c r="DI36" s="622"/>
      <c r="DJ36" s="622"/>
      <c r="DK36" s="623"/>
      <c r="DL36" s="630">
        <v>
5509786</v>
      </c>
      <c r="DM36" s="622"/>
      <c r="DN36" s="622"/>
      <c r="DO36" s="622"/>
      <c r="DP36" s="622"/>
      <c r="DQ36" s="622"/>
      <c r="DR36" s="622"/>
      <c r="DS36" s="622"/>
      <c r="DT36" s="622"/>
      <c r="DU36" s="622"/>
      <c r="DV36" s="623"/>
      <c r="DW36" s="626">
        <v>
5.4</v>
      </c>
      <c r="DX36" s="655"/>
      <c r="DY36" s="655"/>
      <c r="DZ36" s="655"/>
      <c r="EA36" s="655"/>
      <c r="EB36" s="655"/>
      <c r="EC36" s="656"/>
    </row>
    <row r="37" spans="2:133" ht="11.25" customHeight="1">
      <c r="B37" s="618" t="s">
        <v>
328</v>
      </c>
      <c r="C37" s="619"/>
      <c r="D37" s="619"/>
      <c r="E37" s="619"/>
      <c r="F37" s="619"/>
      <c r="G37" s="619"/>
      <c r="H37" s="619"/>
      <c r="I37" s="619"/>
      <c r="J37" s="619"/>
      <c r="K37" s="619"/>
      <c r="L37" s="619"/>
      <c r="M37" s="619"/>
      <c r="N37" s="619"/>
      <c r="O37" s="619"/>
      <c r="P37" s="619"/>
      <c r="Q37" s="620"/>
      <c r="R37" s="621" t="s">
        <v>
220</v>
      </c>
      <c r="S37" s="622"/>
      <c r="T37" s="622"/>
      <c r="U37" s="622"/>
      <c r="V37" s="622"/>
      <c r="W37" s="622"/>
      <c r="X37" s="622"/>
      <c r="Y37" s="623"/>
      <c r="Z37" s="624" t="s">
        <v>
226</v>
      </c>
      <c r="AA37" s="624"/>
      <c r="AB37" s="624"/>
      <c r="AC37" s="624"/>
      <c r="AD37" s="625" t="s">
        <v>
248</v>
      </c>
      <c r="AE37" s="625"/>
      <c r="AF37" s="625"/>
      <c r="AG37" s="625"/>
      <c r="AH37" s="625"/>
      <c r="AI37" s="625"/>
      <c r="AJ37" s="625"/>
      <c r="AK37" s="625"/>
      <c r="AL37" s="626" t="s">
        <v>
220</v>
      </c>
      <c r="AM37" s="627"/>
      <c r="AN37" s="627"/>
      <c r="AO37" s="628"/>
      <c r="AQ37" s="698" t="s">
        <v>
329</v>
      </c>
      <c r="AR37" s="699"/>
      <c r="AS37" s="699"/>
      <c r="AT37" s="699"/>
      <c r="AU37" s="699"/>
      <c r="AV37" s="699"/>
      <c r="AW37" s="699"/>
      <c r="AX37" s="699"/>
      <c r="AY37" s="700"/>
      <c r="AZ37" s="621" t="s">
        <v>
220</v>
      </c>
      <c r="BA37" s="622"/>
      <c r="BB37" s="622"/>
      <c r="BC37" s="622"/>
      <c r="BD37" s="657"/>
      <c r="BE37" s="657"/>
      <c r="BF37" s="680"/>
      <c r="BG37" s="636" t="s">
        <v>
330</v>
      </c>
      <c r="BH37" s="637"/>
      <c r="BI37" s="637"/>
      <c r="BJ37" s="637"/>
      <c r="BK37" s="637"/>
      <c r="BL37" s="637"/>
      <c r="BM37" s="637"/>
      <c r="BN37" s="637"/>
      <c r="BO37" s="637"/>
      <c r="BP37" s="637"/>
      <c r="BQ37" s="637"/>
      <c r="BR37" s="637"/>
      <c r="BS37" s="637"/>
      <c r="BT37" s="637"/>
      <c r="BU37" s="638"/>
      <c r="BV37" s="621">
        <v>
41865</v>
      </c>
      <c r="BW37" s="622"/>
      <c r="BX37" s="622"/>
      <c r="BY37" s="622"/>
      <c r="BZ37" s="622"/>
      <c r="CA37" s="622"/>
      <c r="CB37" s="631"/>
      <c r="CD37" s="636" t="s">
        <v>
331</v>
      </c>
      <c r="CE37" s="637"/>
      <c r="CF37" s="637"/>
      <c r="CG37" s="637"/>
      <c r="CH37" s="637"/>
      <c r="CI37" s="637"/>
      <c r="CJ37" s="637"/>
      <c r="CK37" s="637"/>
      <c r="CL37" s="637"/>
      <c r="CM37" s="637"/>
      <c r="CN37" s="637"/>
      <c r="CO37" s="637"/>
      <c r="CP37" s="637"/>
      <c r="CQ37" s="638"/>
      <c r="CR37" s="621">
        <v>
1333086</v>
      </c>
      <c r="CS37" s="657"/>
      <c r="CT37" s="657"/>
      <c r="CU37" s="657"/>
      <c r="CV37" s="657"/>
      <c r="CW37" s="657"/>
      <c r="CX37" s="657"/>
      <c r="CY37" s="658"/>
      <c r="CZ37" s="626">
        <v>
0.8</v>
      </c>
      <c r="DA37" s="655"/>
      <c r="DB37" s="655"/>
      <c r="DC37" s="659"/>
      <c r="DD37" s="630">
        <v>
1333086</v>
      </c>
      <c r="DE37" s="657"/>
      <c r="DF37" s="657"/>
      <c r="DG37" s="657"/>
      <c r="DH37" s="657"/>
      <c r="DI37" s="657"/>
      <c r="DJ37" s="657"/>
      <c r="DK37" s="658"/>
      <c r="DL37" s="630">
        <v>
948817</v>
      </c>
      <c r="DM37" s="657"/>
      <c r="DN37" s="657"/>
      <c r="DO37" s="657"/>
      <c r="DP37" s="657"/>
      <c r="DQ37" s="657"/>
      <c r="DR37" s="657"/>
      <c r="DS37" s="657"/>
      <c r="DT37" s="657"/>
      <c r="DU37" s="657"/>
      <c r="DV37" s="658"/>
      <c r="DW37" s="626">
        <v>
0.9</v>
      </c>
      <c r="DX37" s="655"/>
      <c r="DY37" s="655"/>
      <c r="DZ37" s="655"/>
      <c r="EA37" s="655"/>
      <c r="EB37" s="655"/>
      <c r="EC37" s="656"/>
    </row>
    <row r="38" spans="2:133" ht="11.25" customHeight="1">
      <c r="B38" s="666" t="s">
        <v>
332</v>
      </c>
      <c r="C38" s="667"/>
      <c r="D38" s="667"/>
      <c r="E38" s="667"/>
      <c r="F38" s="667"/>
      <c r="G38" s="667"/>
      <c r="H38" s="667"/>
      <c r="I38" s="667"/>
      <c r="J38" s="667"/>
      <c r="K38" s="667"/>
      <c r="L38" s="667"/>
      <c r="M38" s="667"/>
      <c r="N38" s="667"/>
      <c r="O38" s="667"/>
      <c r="P38" s="667"/>
      <c r="Q38" s="668"/>
      <c r="R38" s="701">
        <v>
184674026</v>
      </c>
      <c r="S38" s="702"/>
      <c r="T38" s="702"/>
      <c r="U38" s="702"/>
      <c r="V38" s="702"/>
      <c r="W38" s="702"/>
      <c r="X38" s="702"/>
      <c r="Y38" s="703"/>
      <c r="Z38" s="704">
        <v>
100</v>
      </c>
      <c r="AA38" s="704"/>
      <c r="AB38" s="704"/>
      <c r="AC38" s="704"/>
      <c r="AD38" s="705">
        <v>
101748353</v>
      </c>
      <c r="AE38" s="705"/>
      <c r="AF38" s="705"/>
      <c r="AG38" s="705"/>
      <c r="AH38" s="705"/>
      <c r="AI38" s="705"/>
      <c r="AJ38" s="705"/>
      <c r="AK38" s="705"/>
      <c r="AL38" s="706">
        <v>
100</v>
      </c>
      <c r="AM38" s="692"/>
      <c r="AN38" s="692"/>
      <c r="AO38" s="707"/>
      <c r="AQ38" s="698" t="s">
        <v>
333</v>
      </c>
      <c r="AR38" s="699"/>
      <c r="AS38" s="699"/>
      <c r="AT38" s="699"/>
      <c r="AU38" s="699"/>
      <c r="AV38" s="699"/>
      <c r="AW38" s="699"/>
      <c r="AX38" s="699"/>
      <c r="AY38" s="700"/>
      <c r="AZ38" s="621" t="s">
        <v>
220</v>
      </c>
      <c r="BA38" s="622"/>
      <c r="BB38" s="622"/>
      <c r="BC38" s="622"/>
      <c r="BD38" s="657"/>
      <c r="BE38" s="657"/>
      <c r="BF38" s="680"/>
      <c r="BG38" s="636" t="s">
        <v>
334</v>
      </c>
      <c r="BH38" s="637"/>
      <c r="BI38" s="637"/>
      <c r="BJ38" s="637"/>
      <c r="BK38" s="637"/>
      <c r="BL38" s="637"/>
      <c r="BM38" s="637"/>
      <c r="BN38" s="637"/>
      <c r="BO38" s="637"/>
      <c r="BP38" s="637"/>
      <c r="BQ38" s="637"/>
      <c r="BR38" s="637"/>
      <c r="BS38" s="637"/>
      <c r="BT38" s="637"/>
      <c r="BU38" s="638"/>
      <c r="BV38" s="621">
        <v>
57642</v>
      </c>
      <c r="BW38" s="622"/>
      <c r="BX38" s="622"/>
      <c r="BY38" s="622"/>
      <c r="BZ38" s="622"/>
      <c r="CA38" s="622"/>
      <c r="CB38" s="631"/>
      <c r="CD38" s="636" t="s">
        <v>
335</v>
      </c>
      <c r="CE38" s="637"/>
      <c r="CF38" s="637"/>
      <c r="CG38" s="637"/>
      <c r="CH38" s="637"/>
      <c r="CI38" s="637"/>
      <c r="CJ38" s="637"/>
      <c r="CK38" s="637"/>
      <c r="CL38" s="637"/>
      <c r="CM38" s="637"/>
      <c r="CN38" s="637"/>
      <c r="CO38" s="637"/>
      <c r="CP38" s="637"/>
      <c r="CQ38" s="638"/>
      <c r="CR38" s="621">
        <v>
7584943</v>
      </c>
      <c r="CS38" s="622"/>
      <c r="CT38" s="622"/>
      <c r="CU38" s="622"/>
      <c r="CV38" s="622"/>
      <c r="CW38" s="622"/>
      <c r="CX38" s="622"/>
      <c r="CY38" s="623"/>
      <c r="CZ38" s="626">
        <v>
4.3</v>
      </c>
      <c r="DA38" s="655"/>
      <c r="DB38" s="655"/>
      <c r="DC38" s="659"/>
      <c r="DD38" s="630">
        <v>
6481986</v>
      </c>
      <c r="DE38" s="622"/>
      <c r="DF38" s="622"/>
      <c r="DG38" s="622"/>
      <c r="DH38" s="622"/>
      <c r="DI38" s="622"/>
      <c r="DJ38" s="622"/>
      <c r="DK38" s="623"/>
      <c r="DL38" s="630">
        <v>
5294762</v>
      </c>
      <c r="DM38" s="622"/>
      <c r="DN38" s="622"/>
      <c r="DO38" s="622"/>
      <c r="DP38" s="622"/>
      <c r="DQ38" s="622"/>
      <c r="DR38" s="622"/>
      <c r="DS38" s="622"/>
      <c r="DT38" s="622"/>
      <c r="DU38" s="622"/>
      <c r="DV38" s="623"/>
      <c r="DW38" s="626">
        <v>
5.2</v>
      </c>
      <c r="DX38" s="655"/>
      <c r="DY38" s="655"/>
      <c r="DZ38" s="655"/>
      <c r="EA38" s="655"/>
      <c r="EB38" s="655"/>
      <c r="EC38" s="656"/>
    </row>
    <row r="39" spans="2:133" ht="11.25" customHeight="1">
      <c r="AQ39" s="698" t="s">
        <v>
336</v>
      </c>
      <c r="AR39" s="699"/>
      <c r="AS39" s="699"/>
      <c r="AT39" s="699"/>
      <c r="AU39" s="699"/>
      <c r="AV39" s="699"/>
      <c r="AW39" s="699"/>
      <c r="AX39" s="699"/>
      <c r="AY39" s="700"/>
      <c r="AZ39" s="621" t="s">
        <v>
220</v>
      </c>
      <c r="BA39" s="622"/>
      <c r="BB39" s="622"/>
      <c r="BC39" s="622"/>
      <c r="BD39" s="657"/>
      <c r="BE39" s="657"/>
      <c r="BF39" s="680"/>
      <c r="BG39" s="712" t="s">
        <v>
337</v>
      </c>
      <c r="BH39" s="713"/>
      <c r="BI39" s="713"/>
      <c r="BJ39" s="713"/>
      <c r="BK39" s="713"/>
      <c r="BL39" s="215"/>
      <c r="BM39" s="637" t="s">
        <v>
338</v>
      </c>
      <c r="BN39" s="637"/>
      <c r="BO39" s="637"/>
      <c r="BP39" s="637"/>
      <c r="BQ39" s="637"/>
      <c r="BR39" s="637"/>
      <c r="BS39" s="637"/>
      <c r="BT39" s="637"/>
      <c r="BU39" s="638"/>
      <c r="BV39" s="621">
        <v>
138</v>
      </c>
      <c r="BW39" s="622"/>
      <c r="BX39" s="622"/>
      <c r="BY39" s="622"/>
      <c r="BZ39" s="622"/>
      <c r="CA39" s="622"/>
      <c r="CB39" s="631"/>
      <c r="CD39" s="636" t="s">
        <v>
339</v>
      </c>
      <c r="CE39" s="637"/>
      <c r="CF39" s="637"/>
      <c r="CG39" s="637"/>
      <c r="CH39" s="637"/>
      <c r="CI39" s="637"/>
      <c r="CJ39" s="637"/>
      <c r="CK39" s="637"/>
      <c r="CL39" s="637"/>
      <c r="CM39" s="637"/>
      <c r="CN39" s="637"/>
      <c r="CO39" s="637"/>
      <c r="CP39" s="637"/>
      <c r="CQ39" s="638"/>
      <c r="CR39" s="621">
        <v>
46907604</v>
      </c>
      <c r="CS39" s="657"/>
      <c r="CT39" s="657"/>
      <c r="CU39" s="657"/>
      <c r="CV39" s="657"/>
      <c r="CW39" s="657"/>
      <c r="CX39" s="657"/>
      <c r="CY39" s="658"/>
      <c r="CZ39" s="626">
        <v>
26.8</v>
      </c>
      <c r="DA39" s="655"/>
      <c r="DB39" s="655"/>
      <c r="DC39" s="659"/>
      <c r="DD39" s="630">
        <v>
46622497</v>
      </c>
      <c r="DE39" s="657"/>
      <c r="DF39" s="657"/>
      <c r="DG39" s="657"/>
      <c r="DH39" s="657"/>
      <c r="DI39" s="657"/>
      <c r="DJ39" s="657"/>
      <c r="DK39" s="658"/>
      <c r="DL39" s="630" t="s">
        <v>
226</v>
      </c>
      <c r="DM39" s="657"/>
      <c r="DN39" s="657"/>
      <c r="DO39" s="657"/>
      <c r="DP39" s="657"/>
      <c r="DQ39" s="657"/>
      <c r="DR39" s="657"/>
      <c r="DS39" s="657"/>
      <c r="DT39" s="657"/>
      <c r="DU39" s="657"/>
      <c r="DV39" s="658"/>
      <c r="DW39" s="626" t="s">
        <v>
220</v>
      </c>
      <c r="DX39" s="655"/>
      <c r="DY39" s="655"/>
      <c r="DZ39" s="655"/>
      <c r="EA39" s="655"/>
      <c r="EB39" s="655"/>
      <c r="EC39" s="656"/>
    </row>
    <row r="40" spans="2:133" ht="11.25" customHeight="1">
      <c r="AQ40" s="698" t="s">
        <v>
340</v>
      </c>
      <c r="AR40" s="699"/>
      <c r="AS40" s="699"/>
      <c r="AT40" s="699"/>
      <c r="AU40" s="699"/>
      <c r="AV40" s="699"/>
      <c r="AW40" s="699"/>
      <c r="AX40" s="699"/>
      <c r="AY40" s="700"/>
      <c r="AZ40" s="621">
        <v>
2470335</v>
      </c>
      <c r="BA40" s="622"/>
      <c r="BB40" s="622"/>
      <c r="BC40" s="622"/>
      <c r="BD40" s="657"/>
      <c r="BE40" s="657"/>
      <c r="BF40" s="680"/>
      <c r="BG40" s="712"/>
      <c r="BH40" s="713"/>
      <c r="BI40" s="713"/>
      <c r="BJ40" s="713"/>
      <c r="BK40" s="713"/>
      <c r="BL40" s="215"/>
      <c r="BM40" s="637" t="s">
        <v>
341</v>
      </c>
      <c r="BN40" s="637"/>
      <c r="BO40" s="637"/>
      <c r="BP40" s="637"/>
      <c r="BQ40" s="637"/>
      <c r="BR40" s="637"/>
      <c r="BS40" s="637"/>
      <c r="BT40" s="637"/>
      <c r="BU40" s="638"/>
      <c r="BV40" s="621">
        <v>
96</v>
      </c>
      <c r="BW40" s="622"/>
      <c r="BX40" s="622"/>
      <c r="BY40" s="622"/>
      <c r="BZ40" s="622"/>
      <c r="CA40" s="622"/>
      <c r="CB40" s="631"/>
      <c r="CD40" s="636" t="s">
        <v>
342</v>
      </c>
      <c r="CE40" s="637"/>
      <c r="CF40" s="637"/>
      <c r="CG40" s="637"/>
      <c r="CH40" s="637"/>
      <c r="CI40" s="637"/>
      <c r="CJ40" s="637"/>
      <c r="CK40" s="637"/>
      <c r="CL40" s="637"/>
      <c r="CM40" s="637"/>
      <c r="CN40" s="637"/>
      <c r="CO40" s="637"/>
      <c r="CP40" s="637"/>
      <c r="CQ40" s="638"/>
      <c r="CR40" s="621">
        <v>
497400</v>
      </c>
      <c r="CS40" s="622"/>
      <c r="CT40" s="622"/>
      <c r="CU40" s="622"/>
      <c r="CV40" s="622"/>
      <c r="CW40" s="622"/>
      <c r="CX40" s="622"/>
      <c r="CY40" s="623"/>
      <c r="CZ40" s="626">
        <v>
0.3</v>
      </c>
      <c r="DA40" s="655"/>
      <c r="DB40" s="655"/>
      <c r="DC40" s="659"/>
      <c r="DD40" s="630">
        <v>
10200</v>
      </c>
      <c r="DE40" s="622"/>
      <c r="DF40" s="622"/>
      <c r="DG40" s="622"/>
      <c r="DH40" s="622"/>
      <c r="DI40" s="622"/>
      <c r="DJ40" s="622"/>
      <c r="DK40" s="623"/>
      <c r="DL40" s="630">
        <v>
10200</v>
      </c>
      <c r="DM40" s="622"/>
      <c r="DN40" s="622"/>
      <c r="DO40" s="622"/>
      <c r="DP40" s="622"/>
      <c r="DQ40" s="622"/>
      <c r="DR40" s="622"/>
      <c r="DS40" s="622"/>
      <c r="DT40" s="622"/>
      <c r="DU40" s="622"/>
      <c r="DV40" s="623"/>
      <c r="DW40" s="626">
        <v>
0</v>
      </c>
      <c r="DX40" s="655"/>
      <c r="DY40" s="655"/>
      <c r="DZ40" s="655"/>
      <c r="EA40" s="655"/>
      <c r="EB40" s="655"/>
      <c r="EC40" s="656"/>
    </row>
    <row r="41" spans="2:133" ht="11.25" customHeight="1">
      <c r="AQ41" s="708" t="s">
        <v>
343</v>
      </c>
      <c r="AR41" s="709"/>
      <c r="AS41" s="709"/>
      <c r="AT41" s="709"/>
      <c r="AU41" s="709"/>
      <c r="AV41" s="709"/>
      <c r="AW41" s="709"/>
      <c r="AX41" s="709"/>
      <c r="AY41" s="710"/>
      <c r="AZ41" s="701">
        <v>
4329278</v>
      </c>
      <c r="BA41" s="702"/>
      <c r="BB41" s="702"/>
      <c r="BC41" s="702"/>
      <c r="BD41" s="691"/>
      <c r="BE41" s="691"/>
      <c r="BF41" s="693"/>
      <c r="BG41" s="714"/>
      <c r="BH41" s="715"/>
      <c r="BI41" s="715"/>
      <c r="BJ41" s="715"/>
      <c r="BK41" s="715"/>
      <c r="BL41" s="216"/>
      <c r="BM41" s="646" t="s">
        <v>
344</v>
      </c>
      <c r="BN41" s="646"/>
      <c r="BO41" s="646"/>
      <c r="BP41" s="646"/>
      <c r="BQ41" s="646"/>
      <c r="BR41" s="646"/>
      <c r="BS41" s="646"/>
      <c r="BT41" s="646"/>
      <c r="BU41" s="647"/>
      <c r="BV41" s="701">
        <v>
237</v>
      </c>
      <c r="BW41" s="702"/>
      <c r="BX41" s="702"/>
      <c r="BY41" s="702"/>
      <c r="BZ41" s="702"/>
      <c r="CA41" s="702"/>
      <c r="CB41" s="711"/>
      <c r="CD41" s="636" t="s">
        <v>
345</v>
      </c>
      <c r="CE41" s="637"/>
      <c r="CF41" s="637"/>
      <c r="CG41" s="637"/>
      <c r="CH41" s="637"/>
      <c r="CI41" s="637"/>
      <c r="CJ41" s="637"/>
      <c r="CK41" s="637"/>
      <c r="CL41" s="637"/>
      <c r="CM41" s="637"/>
      <c r="CN41" s="637"/>
      <c r="CO41" s="637"/>
      <c r="CP41" s="637"/>
      <c r="CQ41" s="638"/>
      <c r="CR41" s="621" t="s">
        <v>
220</v>
      </c>
      <c r="CS41" s="657"/>
      <c r="CT41" s="657"/>
      <c r="CU41" s="657"/>
      <c r="CV41" s="657"/>
      <c r="CW41" s="657"/>
      <c r="CX41" s="657"/>
      <c r="CY41" s="658"/>
      <c r="CZ41" s="626" t="s">
        <v>
248</v>
      </c>
      <c r="DA41" s="655"/>
      <c r="DB41" s="655"/>
      <c r="DC41" s="659"/>
      <c r="DD41" s="630" t="s">
        <v>
220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
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
347</v>
      </c>
      <c r="CE42" s="619"/>
      <c r="CF42" s="619"/>
      <c r="CG42" s="619"/>
      <c r="CH42" s="619"/>
      <c r="CI42" s="619"/>
      <c r="CJ42" s="619"/>
      <c r="CK42" s="619"/>
      <c r="CL42" s="619"/>
      <c r="CM42" s="619"/>
      <c r="CN42" s="619"/>
      <c r="CO42" s="619"/>
      <c r="CP42" s="619"/>
      <c r="CQ42" s="620"/>
      <c r="CR42" s="621">
        <v>
32282157</v>
      </c>
      <c r="CS42" s="622"/>
      <c r="CT42" s="622"/>
      <c r="CU42" s="622"/>
      <c r="CV42" s="622"/>
      <c r="CW42" s="622"/>
      <c r="CX42" s="622"/>
      <c r="CY42" s="623"/>
      <c r="CZ42" s="626">
        <v>
18.5</v>
      </c>
      <c r="DA42" s="627"/>
      <c r="DB42" s="627"/>
      <c r="DC42" s="722"/>
      <c r="DD42" s="630">
        <v>
10976958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
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
349</v>
      </c>
      <c r="CE43" s="619"/>
      <c r="CF43" s="619"/>
      <c r="CG43" s="619"/>
      <c r="CH43" s="619"/>
      <c r="CI43" s="619"/>
      <c r="CJ43" s="619"/>
      <c r="CK43" s="619"/>
      <c r="CL43" s="619"/>
      <c r="CM43" s="619"/>
      <c r="CN43" s="619"/>
      <c r="CO43" s="619"/>
      <c r="CP43" s="619"/>
      <c r="CQ43" s="620"/>
      <c r="CR43" s="621">
        <v>
558977</v>
      </c>
      <c r="CS43" s="657"/>
      <c r="CT43" s="657"/>
      <c r="CU43" s="657"/>
      <c r="CV43" s="657"/>
      <c r="CW43" s="657"/>
      <c r="CX43" s="657"/>
      <c r="CY43" s="658"/>
      <c r="CZ43" s="626">
        <v>
0.3</v>
      </c>
      <c r="DA43" s="655"/>
      <c r="DB43" s="655"/>
      <c r="DC43" s="659"/>
      <c r="DD43" s="630">
        <v>
452773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
350</v>
      </c>
      <c r="CD44" s="733" t="s">
        <v>
301</v>
      </c>
      <c r="CE44" s="734"/>
      <c r="CF44" s="618" t="s">
        <v>
351</v>
      </c>
      <c r="CG44" s="619"/>
      <c r="CH44" s="619"/>
      <c r="CI44" s="619"/>
      <c r="CJ44" s="619"/>
      <c r="CK44" s="619"/>
      <c r="CL44" s="619"/>
      <c r="CM44" s="619"/>
      <c r="CN44" s="619"/>
      <c r="CO44" s="619"/>
      <c r="CP44" s="619"/>
      <c r="CQ44" s="620"/>
      <c r="CR44" s="621">
        <v>
32282157</v>
      </c>
      <c r="CS44" s="622"/>
      <c r="CT44" s="622"/>
      <c r="CU44" s="622"/>
      <c r="CV44" s="622"/>
      <c r="CW44" s="622"/>
      <c r="CX44" s="622"/>
      <c r="CY44" s="623"/>
      <c r="CZ44" s="626">
        <v>
18.5</v>
      </c>
      <c r="DA44" s="627"/>
      <c r="DB44" s="627"/>
      <c r="DC44" s="722"/>
      <c r="DD44" s="630">
        <v>
10976958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
352</v>
      </c>
      <c r="CG45" s="619"/>
      <c r="CH45" s="619"/>
      <c r="CI45" s="619"/>
      <c r="CJ45" s="619"/>
      <c r="CK45" s="619"/>
      <c r="CL45" s="619"/>
      <c r="CM45" s="619"/>
      <c r="CN45" s="619"/>
      <c r="CO45" s="619"/>
      <c r="CP45" s="619"/>
      <c r="CQ45" s="620"/>
      <c r="CR45" s="621">
        <v>
4103177</v>
      </c>
      <c r="CS45" s="657"/>
      <c r="CT45" s="657"/>
      <c r="CU45" s="657"/>
      <c r="CV45" s="657"/>
      <c r="CW45" s="657"/>
      <c r="CX45" s="657"/>
      <c r="CY45" s="658"/>
      <c r="CZ45" s="626">
        <v>
2.2999999999999998</v>
      </c>
      <c r="DA45" s="655"/>
      <c r="DB45" s="655"/>
      <c r="DC45" s="659"/>
      <c r="DD45" s="630">
        <v>
970700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
353</v>
      </c>
      <c r="CG46" s="619"/>
      <c r="CH46" s="619"/>
      <c r="CI46" s="619"/>
      <c r="CJ46" s="619"/>
      <c r="CK46" s="619"/>
      <c r="CL46" s="619"/>
      <c r="CM46" s="619"/>
      <c r="CN46" s="619"/>
      <c r="CO46" s="619"/>
      <c r="CP46" s="619"/>
      <c r="CQ46" s="620"/>
      <c r="CR46" s="621">
        <v>
28178980</v>
      </c>
      <c r="CS46" s="622"/>
      <c r="CT46" s="622"/>
      <c r="CU46" s="622"/>
      <c r="CV46" s="622"/>
      <c r="CW46" s="622"/>
      <c r="CX46" s="622"/>
      <c r="CY46" s="623"/>
      <c r="CZ46" s="626">
        <v>
16.100000000000001</v>
      </c>
      <c r="DA46" s="627"/>
      <c r="DB46" s="627"/>
      <c r="DC46" s="722"/>
      <c r="DD46" s="630">
        <v>
10006258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
354</v>
      </c>
      <c r="CG47" s="619"/>
      <c r="CH47" s="619"/>
      <c r="CI47" s="619"/>
      <c r="CJ47" s="619"/>
      <c r="CK47" s="619"/>
      <c r="CL47" s="619"/>
      <c r="CM47" s="619"/>
      <c r="CN47" s="619"/>
      <c r="CO47" s="619"/>
      <c r="CP47" s="619"/>
      <c r="CQ47" s="620"/>
      <c r="CR47" s="621" t="s">
        <v>
220</v>
      </c>
      <c r="CS47" s="657"/>
      <c r="CT47" s="657"/>
      <c r="CU47" s="657"/>
      <c r="CV47" s="657"/>
      <c r="CW47" s="657"/>
      <c r="CX47" s="657"/>
      <c r="CY47" s="658"/>
      <c r="CZ47" s="626" t="s">
        <v>
220</v>
      </c>
      <c r="DA47" s="655"/>
      <c r="DB47" s="655"/>
      <c r="DC47" s="659"/>
      <c r="DD47" s="630" t="s">
        <v>
226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
355</v>
      </c>
      <c r="CG48" s="619"/>
      <c r="CH48" s="619"/>
      <c r="CI48" s="619"/>
      <c r="CJ48" s="619"/>
      <c r="CK48" s="619"/>
      <c r="CL48" s="619"/>
      <c r="CM48" s="619"/>
      <c r="CN48" s="619"/>
      <c r="CO48" s="619"/>
      <c r="CP48" s="619"/>
      <c r="CQ48" s="620"/>
      <c r="CR48" s="621" t="s">
        <v>
220</v>
      </c>
      <c r="CS48" s="622"/>
      <c r="CT48" s="622"/>
      <c r="CU48" s="622"/>
      <c r="CV48" s="622"/>
      <c r="CW48" s="622"/>
      <c r="CX48" s="622"/>
      <c r="CY48" s="623"/>
      <c r="CZ48" s="626" t="s">
        <v>
220</v>
      </c>
      <c r="DA48" s="627"/>
      <c r="DB48" s="627"/>
      <c r="DC48" s="722"/>
      <c r="DD48" s="630" t="s">
        <v>
220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
356</v>
      </c>
      <c r="CE49" s="667"/>
      <c r="CF49" s="667"/>
      <c r="CG49" s="667"/>
      <c r="CH49" s="667"/>
      <c r="CI49" s="667"/>
      <c r="CJ49" s="667"/>
      <c r="CK49" s="667"/>
      <c r="CL49" s="667"/>
      <c r="CM49" s="667"/>
      <c r="CN49" s="667"/>
      <c r="CO49" s="667"/>
      <c r="CP49" s="667"/>
      <c r="CQ49" s="668"/>
      <c r="CR49" s="701">
        <v>
174730757</v>
      </c>
      <c r="CS49" s="691"/>
      <c r="CT49" s="691"/>
      <c r="CU49" s="691"/>
      <c r="CV49" s="691"/>
      <c r="CW49" s="691"/>
      <c r="CX49" s="691"/>
      <c r="CY49" s="723"/>
      <c r="CZ49" s="706">
        <v>
100</v>
      </c>
      <c r="DA49" s="724"/>
      <c r="DB49" s="724"/>
      <c r="DC49" s="725"/>
      <c r="DD49" s="726">
        <v>
131100439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U+tDrDmah0DdHuZmHbuJIbWW3pXDIl/zAgWhgrvBPTkyi3XdSTShra8thJvdK/YShps2GDSua5Nt3Wh+rQd8YA==" saltValue="qDFnSF3iRiZpaD3WugWu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
358</v>
      </c>
      <c r="DK2" s="769"/>
      <c r="DL2" s="769"/>
      <c r="DM2" s="769"/>
      <c r="DN2" s="769"/>
      <c r="DO2" s="770"/>
      <c r="DP2" s="229"/>
      <c r="DQ2" s="768" t="s">
        <v>
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
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
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
362</v>
      </c>
      <c r="B5" s="763"/>
      <c r="C5" s="763"/>
      <c r="D5" s="763"/>
      <c r="E5" s="763"/>
      <c r="F5" s="763"/>
      <c r="G5" s="763"/>
      <c r="H5" s="763"/>
      <c r="I5" s="763"/>
      <c r="J5" s="763"/>
      <c r="K5" s="763"/>
      <c r="L5" s="763"/>
      <c r="M5" s="763"/>
      <c r="N5" s="763"/>
      <c r="O5" s="763"/>
      <c r="P5" s="764"/>
      <c r="Q5" s="739" t="s">
        <v>
363</v>
      </c>
      <c r="R5" s="740"/>
      <c r="S5" s="740"/>
      <c r="T5" s="740"/>
      <c r="U5" s="741"/>
      <c r="V5" s="739" t="s">
        <v>
364</v>
      </c>
      <c r="W5" s="740"/>
      <c r="X5" s="740"/>
      <c r="Y5" s="740"/>
      <c r="Z5" s="741"/>
      <c r="AA5" s="739" t="s">
        <v>
365</v>
      </c>
      <c r="AB5" s="740"/>
      <c r="AC5" s="740"/>
      <c r="AD5" s="740"/>
      <c r="AE5" s="740"/>
      <c r="AF5" s="772" t="s">
        <v>
366</v>
      </c>
      <c r="AG5" s="740"/>
      <c r="AH5" s="740"/>
      <c r="AI5" s="740"/>
      <c r="AJ5" s="751"/>
      <c r="AK5" s="740" t="s">
        <v>
367</v>
      </c>
      <c r="AL5" s="740"/>
      <c r="AM5" s="740"/>
      <c r="AN5" s="740"/>
      <c r="AO5" s="741"/>
      <c r="AP5" s="739" t="s">
        <v>
368</v>
      </c>
      <c r="AQ5" s="740"/>
      <c r="AR5" s="740"/>
      <c r="AS5" s="740"/>
      <c r="AT5" s="741"/>
      <c r="AU5" s="739" t="s">
        <v>
369</v>
      </c>
      <c r="AV5" s="740"/>
      <c r="AW5" s="740"/>
      <c r="AX5" s="740"/>
      <c r="AY5" s="751"/>
      <c r="AZ5" s="236"/>
      <c r="BA5" s="236"/>
      <c r="BB5" s="236"/>
      <c r="BC5" s="236"/>
      <c r="BD5" s="236"/>
      <c r="BE5" s="237"/>
      <c r="BF5" s="237"/>
      <c r="BG5" s="237"/>
      <c r="BH5" s="237"/>
      <c r="BI5" s="237"/>
      <c r="BJ5" s="237"/>
      <c r="BK5" s="237"/>
      <c r="BL5" s="237"/>
      <c r="BM5" s="237"/>
      <c r="BN5" s="237"/>
      <c r="BO5" s="237"/>
      <c r="BP5" s="237"/>
      <c r="BQ5" s="762" t="s">
        <v>
370</v>
      </c>
      <c r="BR5" s="763"/>
      <c r="BS5" s="763"/>
      <c r="BT5" s="763"/>
      <c r="BU5" s="763"/>
      <c r="BV5" s="763"/>
      <c r="BW5" s="763"/>
      <c r="BX5" s="763"/>
      <c r="BY5" s="763"/>
      <c r="BZ5" s="763"/>
      <c r="CA5" s="763"/>
      <c r="CB5" s="763"/>
      <c r="CC5" s="763"/>
      <c r="CD5" s="763"/>
      <c r="CE5" s="763"/>
      <c r="CF5" s="763"/>
      <c r="CG5" s="764"/>
      <c r="CH5" s="739" t="s">
        <v>
371</v>
      </c>
      <c r="CI5" s="740"/>
      <c r="CJ5" s="740"/>
      <c r="CK5" s="740"/>
      <c r="CL5" s="741"/>
      <c r="CM5" s="739" t="s">
        <v>
372</v>
      </c>
      <c r="CN5" s="740"/>
      <c r="CO5" s="740"/>
      <c r="CP5" s="740"/>
      <c r="CQ5" s="741"/>
      <c r="CR5" s="739" t="s">
        <v>
373</v>
      </c>
      <c r="CS5" s="740"/>
      <c r="CT5" s="740"/>
      <c r="CU5" s="740"/>
      <c r="CV5" s="741"/>
      <c r="CW5" s="739" t="s">
        <v>
374</v>
      </c>
      <c r="CX5" s="740"/>
      <c r="CY5" s="740"/>
      <c r="CZ5" s="740"/>
      <c r="DA5" s="741"/>
      <c r="DB5" s="739" t="s">
        <v>
375</v>
      </c>
      <c r="DC5" s="740"/>
      <c r="DD5" s="740"/>
      <c r="DE5" s="740"/>
      <c r="DF5" s="741"/>
      <c r="DG5" s="745" t="s">
        <v>
376</v>
      </c>
      <c r="DH5" s="746"/>
      <c r="DI5" s="746"/>
      <c r="DJ5" s="746"/>
      <c r="DK5" s="747"/>
      <c r="DL5" s="745" t="s">
        <v>
377</v>
      </c>
      <c r="DM5" s="746"/>
      <c r="DN5" s="746"/>
      <c r="DO5" s="746"/>
      <c r="DP5" s="747"/>
      <c r="DQ5" s="739" t="s">
        <v>
378</v>
      </c>
      <c r="DR5" s="740"/>
      <c r="DS5" s="740"/>
      <c r="DT5" s="740"/>
      <c r="DU5" s="741"/>
      <c r="DV5" s="739" t="s">
        <v>
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
1</v>
      </c>
      <c r="B7" s="753" t="s">
        <v>
379</v>
      </c>
      <c r="C7" s="754"/>
      <c r="D7" s="754"/>
      <c r="E7" s="754"/>
      <c r="F7" s="754"/>
      <c r="G7" s="754"/>
      <c r="H7" s="754"/>
      <c r="I7" s="754"/>
      <c r="J7" s="754"/>
      <c r="K7" s="754"/>
      <c r="L7" s="754"/>
      <c r="M7" s="754"/>
      <c r="N7" s="754"/>
      <c r="O7" s="754"/>
      <c r="P7" s="755"/>
      <c r="Q7" s="756">
        <v>
184811</v>
      </c>
      <c r="R7" s="757"/>
      <c r="S7" s="757"/>
      <c r="T7" s="757"/>
      <c r="U7" s="757"/>
      <c r="V7" s="757">
        <v>
174868</v>
      </c>
      <c r="W7" s="757"/>
      <c r="X7" s="757"/>
      <c r="Y7" s="757"/>
      <c r="Z7" s="757"/>
      <c r="AA7" s="757">
        <v>
9943</v>
      </c>
      <c r="AB7" s="757"/>
      <c r="AC7" s="757"/>
      <c r="AD7" s="757"/>
      <c r="AE7" s="758"/>
      <c r="AF7" s="759">
        <v>
9939</v>
      </c>
      <c r="AG7" s="760"/>
      <c r="AH7" s="760"/>
      <c r="AI7" s="760"/>
      <c r="AJ7" s="761"/>
      <c r="AK7" s="796">
        <v>
49010</v>
      </c>
      <c r="AL7" s="797"/>
      <c r="AM7" s="797"/>
      <c r="AN7" s="797"/>
      <c r="AO7" s="797"/>
      <c r="AP7" s="797">
        <v>
1092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
1</v>
      </c>
      <c r="BR7" s="240"/>
      <c r="BS7" s="800" t="s">
        <v>
570</v>
      </c>
      <c r="BT7" s="801"/>
      <c r="BU7" s="801"/>
      <c r="BV7" s="801"/>
      <c r="BW7" s="801"/>
      <c r="BX7" s="801"/>
      <c r="BY7" s="801"/>
      <c r="BZ7" s="801"/>
      <c r="CA7" s="801"/>
      <c r="CB7" s="801"/>
      <c r="CC7" s="801"/>
      <c r="CD7" s="801"/>
      <c r="CE7" s="801"/>
      <c r="CF7" s="801"/>
      <c r="CG7" s="802"/>
      <c r="CH7" s="793">
        <v>
2</v>
      </c>
      <c r="CI7" s="794"/>
      <c r="CJ7" s="794"/>
      <c r="CK7" s="794"/>
      <c r="CL7" s="795"/>
      <c r="CM7" s="793">
        <v>
656</v>
      </c>
      <c r="CN7" s="794"/>
      <c r="CO7" s="794"/>
      <c r="CP7" s="794"/>
      <c r="CQ7" s="795"/>
      <c r="CR7" s="793">
        <v>
500</v>
      </c>
      <c r="CS7" s="794"/>
      <c r="CT7" s="794"/>
      <c r="CU7" s="794"/>
      <c r="CV7" s="795"/>
      <c r="CW7" s="793">
        <v>
422</v>
      </c>
      <c r="CX7" s="794"/>
      <c r="CY7" s="794"/>
      <c r="CZ7" s="794"/>
      <c r="DA7" s="795"/>
      <c r="DB7" s="793" t="s">
        <v>
571</v>
      </c>
      <c r="DC7" s="794"/>
      <c r="DD7" s="794"/>
      <c r="DE7" s="794"/>
      <c r="DF7" s="795"/>
      <c r="DG7" s="793" t="s">
        <v>
572</v>
      </c>
      <c r="DH7" s="794"/>
      <c r="DI7" s="794"/>
      <c r="DJ7" s="794"/>
      <c r="DK7" s="795"/>
      <c r="DL7" s="793" t="s">
        <v>
571</v>
      </c>
      <c r="DM7" s="794"/>
      <c r="DN7" s="794"/>
      <c r="DO7" s="794"/>
      <c r="DP7" s="795"/>
      <c r="DQ7" s="793" t="s">
        <v>
571</v>
      </c>
      <c r="DR7" s="794"/>
      <c r="DS7" s="794"/>
      <c r="DT7" s="794"/>
      <c r="DU7" s="795"/>
      <c r="DV7" s="774"/>
      <c r="DW7" s="775"/>
      <c r="DX7" s="775"/>
      <c r="DY7" s="775"/>
      <c r="DZ7" s="776"/>
      <c r="EA7" s="234"/>
    </row>
    <row r="8" spans="1:131" s="235" customFormat="1" ht="26.25" customHeight="1">
      <c r="A8" s="241">
        <v>
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
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
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
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
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
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
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
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
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
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
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
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
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
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
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
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
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
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
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
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
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
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
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
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
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
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
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
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
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
380</v>
      </c>
      <c r="BA22" s="828"/>
      <c r="BB22" s="828"/>
      <c r="BC22" s="828"/>
      <c r="BD22" s="829"/>
      <c r="BE22" s="233"/>
      <c r="BF22" s="233"/>
      <c r="BG22" s="233"/>
      <c r="BH22" s="233"/>
      <c r="BI22" s="233"/>
      <c r="BJ22" s="233"/>
      <c r="BK22" s="233"/>
      <c r="BL22" s="233"/>
      <c r="BM22" s="233"/>
      <c r="BN22" s="233"/>
      <c r="BO22" s="233"/>
      <c r="BP22" s="233"/>
      <c r="BQ22" s="242">
        <v>
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
381</v>
      </c>
      <c r="B23" s="812" t="s">
        <v>
382</v>
      </c>
      <c r="C23" s="813"/>
      <c r="D23" s="813"/>
      <c r="E23" s="813"/>
      <c r="F23" s="813"/>
      <c r="G23" s="813"/>
      <c r="H23" s="813"/>
      <c r="I23" s="813"/>
      <c r="J23" s="813"/>
      <c r="K23" s="813"/>
      <c r="L23" s="813"/>
      <c r="M23" s="813"/>
      <c r="N23" s="813"/>
      <c r="O23" s="813"/>
      <c r="P23" s="814"/>
      <c r="Q23" s="815">
        <v>
184811</v>
      </c>
      <c r="R23" s="816"/>
      <c r="S23" s="816"/>
      <c r="T23" s="816"/>
      <c r="U23" s="816"/>
      <c r="V23" s="816">
        <v>
174868</v>
      </c>
      <c r="W23" s="816"/>
      <c r="X23" s="816"/>
      <c r="Y23" s="816"/>
      <c r="Z23" s="816"/>
      <c r="AA23" s="816">
        <v>
9943</v>
      </c>
      <c r="AB23" s="816"/>
      <c r="AC23" s="816"/>
      <c r="AD23" s="816"/>
      <c r="AE23" s="817"/>
      <c r="AF23" s="818">
        <v>
9939</v>
      </c>
      <c r="AG23" s="816"/>
      <c r="AH23" s="816"/>
      <c r="AI23" s="816"/>
      <c r="AJ23" s="819"/>
      <c r="AK23" s="820"/>
      <c r="AL23" s="821"/>
      <c r="AM23" s="821"/>
      <c r="AN23" s="821"/>
      <c r="AO23" s="821"/>
      <c r="AP23" s="816">
        <v>
1092</v>
      </c>
      <c r="AQ23" s="816"/>
      <c r="AR23" s="816"/>
      <c r="AS23" s="816"/>
      <c r="AT23" s="816"/>
      <c r="AU23" s="822"/>
      <c r="AV23" s="822"/>
      <c r="AW23" s="822"/>
      <c r="AX23" s="822"/>
      <c r="AY23" s="823"/>
      <c r="AZ23" s="831" t="s">
        <v>
226</v>
      </c>
      <c r="BA23" s="832"/>
      <c r="BB23" s="832"/>
      <c r="BC23" s="832"/>
      <c r="BD23" s="833"/>
      <c r="BE23" s="233"/>
      <c r="BF23" s="233"/>
      <c r="BG23" s="233"/>
      <c r="BH23" s="233"/>
      <c r="BI23" s="233"/>
      <c r="BJ23" s="233"/>
      <c r="BK23" s="233"/>
      <c r="BL23" s="233"/>
      <c r="BM23" s="233"/>
      <c r="BN23" s="233"/>
      <c r="BO23" s="233"/>
      <c r="BP23" s="233"/>
      <c r="BQ23" s="242">
        <v>
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
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
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
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
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
362</v>
      </c>
      <c r="B26" s="763"/>
      <c r="C26" s="763"/>
      <c r="D26" s="763"/>
      <c r="E26" s="763"/>
      <c r="F26" s="763"/>
      <c r="G26" s="763"/>
      <c r="H26" s="763"/>
      <c r="I26" s="763"/>
      <c r="J26" s="763"/>
      <c r="K26" s="763"/>
      <c r="L26" s="763"/>
      <c r="M26" s="763"/>
      <c r="N26" s="763"/>
      <c r="O26" s="763"/>
      <c r="P26" s="764"/>
      <c r="Q26" s="739" t="s">
        <v>
385</v>
      </c>
      <c r="R26" s="740"/>
      <c r="S26" s="740"/>
      <c r="T26" s="740"/>
      <c r="U26" s="741"/>
      <c r="V26" s="739" t="s">
        <v>
386</v>
      </c>
      <c r="W26" s="740"/>
      <c r="X26" s="740"/>
      <c r="Y26" s="740"/>
      <c r="Z26" s="741"/>
      <c r="AA26" s="739" t="s">
        <v>
387</v>
      </c>
      <c r="AB26" s="740"/>
      <c r="AC26" s="740"/>
      <c r="AD26" s="740"/>
      <c r="AE26" s="740"/>
      <c r="AF26" s="834" t="s">
        <v>
388</v>
      </c>
      <c r="AG26" s="835"/>
      <c r="AH26" s="835"/>
      <c r="AI26" s="835"/>
      <c r="AJ26" s="836"/>
      <c r="AK26" s="740" t="s">
        <v>
389</v>
      </c>
      <c r="AL26" s="740"/>
      <c r="AM26" s="740"/>
      <c r="AN26" s="740"/>
      <c r="AO26" s="741"/>
      <c r="AP26" s="739" t="s">
        <v>
390</v>
      </c>
      <c r="AQ26" s="740"/>
      <c r="AR26" s="740"/>
      <c r="AS26" s="740"/>
      <c r="AT26" s="741"/>
      <c r="AU26" s="739" t="s">
        <v>
391</v>
      </c>
      <c r="AV26" s="740"/>
      <c r="AW26" s="740"/>
      <c r="AX26" s="740"/>
      <c r="AY26" s="741"/>
      <c r="AZ26" s="739" t="s">
        <v>
392</v>
      </c>
      <c r="BA26" s="740"/>
      <c r="BB26" s="740"/>
      <c r="BC26" s="740"/>
      <c r="BD26" s="741"/>
      <c r="BE26" s="739" t="s">
        <v>
369</v>
      </c>
      <c r="BF26" s="740"/>
      <c r="BG26" s="740"/>
      <c r="BH26" s="740"/>
      <c r="BI26" s="751"/>
      <c r="BJ26" s="232"/>
      <c r="BK26" s="232"/>
      <c r="BL26" s="232"/>
      <c r="BM26" s="232"/>
      <c r="BN26" s="232"/>
      <c r="BO26" s="245"/>
      <c r="BP26" s="245"/>
      <c r="BQ26" s="242">
        <v>
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
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
1</v>
      </c>
      <c r="B28" s="753" t="s">
        <v>
393</v>
      </c>
      <c r="C28" s="754"/>
      <c r="D28" s="754"/>
      <c r="E28" s="754"/>
      <c r="F28" s="754"/>
      <c r="G28" s="754"/>
      <c r="H28" s="754"/>
      <c r="I28" s="754"/>
      <c r="J28" s="754"/>
      <c r="K28" s="754"/>
      <c r="L28" s="754"/>
      <c r="M28" s="754"/>
      <c r="N28" s="754"/>
      <c r="O28" s="754"/>
      <c r="P28" s="755"/>
      <c r="Q28" s="844">
        <v>
27871</v>
      </c>
      <c r="R28" s="845"/>
      <c r="S28" s="845"/>
      <c r="T28" s="845"/>
      <c r="U28" s="845"/>
      <c r="V28" s="845">
        <v>
26294</v>
      </c>
      <c r="W28" s="845"/>
      <c r="X28" s="845"/>
      <c r="Y28" s="845"/>
      <c r="Z28" s="845"/>
      <c r="AA28" s="845">
        <v>
1577</v>
      </c>
      <c r="AB28" s="845"/>
      <c r="AC28" s="845"/>
      <c r="AD28" s="845"/>
      <c r="AE28" s="846"/>
      <c r="AF28" s="847">
        <v>
1577</v>
      </c>
      <c r="AG28" s="845"/>
      <c r="AH28" s="845"/>
      <c r="AI28" s="845"/>
      <c r="AJ28" s="848"/>
      <c r="AK28" s="849">
        <v>
2364</v>
      </c>
      <c r="AL28" s="840"/>
      <c r="AM28" s="840"/>
      <c r="AN28" s="840"/>
      <c r="AO28" s="840"/>
      <c r="AP28" s="840" t="s">
        <v>
559</v>
      </c>
      <c r="AQ28" s="840"/>
      <c r="AR28" s="840"/>
      <c r="AS28" s="840"/>
      <c r="AT28" s="840"/>
      <c r="AU28" s="840" t="s">
        <v>
559</v>
      </c>
      <c r="AV28" s="840"/>
      <c r="AW28" s="840"/>
      <c r="AX28" s="840"/>
      <c r="AY28" s="840"/>
      <c r="AZ28" s="841" t="s">
        <v>
562</v>
      </c>
      <c r="BA28" s="841"/>
      <c r="BB28" s="841"/>
      <c r="BC28" s="841"/>
      <c r="BD28" s="841"/>
      <c r="BE28" s="842"/>
      <c r="BF28" s="842"/>
      <c r="BG28" s="842"/>
      <c r="BH28" s="842"/>
      <c r="BI28" s="843"/>
      <c r="BJ28" s="232"/>
      <c r="BK28" s="232"/>
      <c r="BL28" s="232"/>
      <c r="BM28" s="232"/>
      <c r="BN28" s="232"/>
      <c r="BO28" s="245"/>
      <c r="BP28" s="245"/>
      <c r="BQ28" s="242">
        <v>
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
2</v>
      </c>
      <c r="B29" s="777" t="s">
        <v>
394</v>
      </c>
      <c r="C29" s="778"/>
      <c r="D29" s="778"/>
      <c r="E29" s="778"/>
      <c r="F29" s="778"/>
      <c r="G29" s="778"/>
      <c r="H29" s="778"/>
      <c r="I29" s="778"/>
      <c r="J29" s="778"/>
      <c r="K29" s="778"/>
      <c r="L29" s="778"/>
      <c r="M29" s="778"/>
      <c r="N29" s="778"/>
      <c r="O29" s="778"/>
      <c r="P29" s="779"/>
      <c r="Q29" s="780">
        <v>
16018</v>
      </c>
      <c r="R29" s="781"/>
      <c r="S29" s="781"/>
      <c r="T29" s="781"/>
      <c r="U29" s="781"/>
      <c r="V29" s="781">
        <v>
15502</v>
      </c>
      <c r="W29" s="781"/>
      <c r="X29" s="781"/>
      <c r="Y29" s="781"/>
      <c r="Z29" s="781"/>
      <c r="AA29" s="781">
        <v>
516</v>
      </c>
      <c r="AB29" s="781"/>
      <c r="AC29" s="781"/>
      <c r="AD29" s="781"/>
      <c r="AE29" s="782"/>
      <c r="AF29" s="783">
        <v>
516</v>
      </c>
      <c r="AG29" s="784"/>
      <c r="AH29" s="784"/>
      <c r="AI29" s="784"/>
      <c r="AJ29" s="785"/>
      <c r="AK29" s="852">
        <v>
2490</v>
      </c>
      <c r="AL29" s="853"/>
      <c r="AM29" s="853"/>
      <c r="AN29" s="853"/>
      <c r="AO29" s="853"/>
      <c r="AP29" s="853" t="s">
        <v>
560</v>
      </c>
      <c r="AQ29" s="853"/>
      <c r="AR29" s="853"/>
      <c r="AS29" s="853"/>
      <c r="AT29" s="853"/>
      <c r="AU29" s="853" t="s">
        <v>
561</v>
      </c>
      <c r="AV29" s="853"/>
      <c r="AW29" s="853"/>
      <c r="AX29" s="853"/>
      <c r="AY29" s="853"/>
      <c r="AZ29" s="854" t="s">
        <v>
560</v>
      </c>
      <c r="BA29" s="854"/>
      <c r="BB29" s="854"/>
      <c r="BC29" s="854"/>
      <c r="BD29" s="854"/>
      <c r="BE29" s="850"/>
      <c r="BF29" s="850"/>
      <c r="BG29" s="850"/>
      <c r="BH29" s="850"/>
      <c r="BI29" s="851"/>
      <c r="BJ29" s="232"/>
      <c r="BK29" s="232"/>
      <c r="BL29" s="232"/>
      <c r="BM29" s="232"/>
      <c r="BN29" s="232"/>
      <c r="BO29" s="245"/>
      <c r="BP29" s="245"/>
      <c r="BQ29" s="242">
        <v>
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
3</v>
      </c>
      <c r="B30" s="777" t="s">
        <v>
395</v>
      </c>
      <c r="C30" s="778"/>
      <c r="D30" s="778"/>
      <c r="E30" s="778"/>
      <c r="F30" s="778"/>
      <c r="G30" s="778"/>
      <c r="H30" s="778"/>
      <c r="I30" s="778"/>
      <c r="J30" s="778"/>
      <c r="K30" s="778"/>
      <c r="L30" s="778"/>
      <c r="M30" s="778"/>
      <c r="N30" s="778"/>
      <c r="O30" s="778"/>
      <c r="P30" s="779"/>
      <c r="Q30" s="780">
        <v>
5284</v>
      </c>
      <c r="R30" s="781"/>
      <c r="S30" s="781"/>
      <c r="T30" s="781"/>
      <c r="U30" s="781"/>
      <c r="V30" s="781">
        <v>
5225</v>
      </c>
      <c r="W30" s="781"/>
      <c r="X30" s="781"/>
      <c r="Y30" s="781"/>
      <c r="Z30" s="781"/>
      <c r="AA30" s="781">
        <v>
59</v>
      </c>
      <c r="AB30" s="781"/>
      <c r="AC30" s="781"/>
      <c r="AD30" s="781"/>
      <c r="AE30" s="782"/>
      <c r="AF30" s="783">
        <v>
59</v>
      </c>
      <c r="AG30" s="784"/>
      <c r="AH30" s="784"/>
      <c r="AI30" s="784"/>
      <c r="AJ30" s="785"/>
      <c r="AK30" s="852">
        <v>
1862</v>
      </c>
      <c r="AL30" s="853"/>
      <c r="AM30" s="853"/>
      <c r="AN30" s="853"/>
      <c r="AO30" s="853"/>
      <c r="AP30" s="853" t="s">
        <v>
560</v>
      </c>
      <c r="AQ30" s="853"/>
      <c r="AR30" s="853"/>
      <c r="AS30" s="853"/>
      <c r="AT30" s="853"/>
      <c r="AU30" s="853" t="s">
        <v>
559</v>
      </c>
      <c r="AV30" s="853"/>
      <c r="AW30" s="853"/>
      <c r="AX30" s="853"/>
      <c r="AY30" s="853"/>
      <c r="AZ30" s="854" t="s">
        <v>
559</v>
      </c>
      <c r="BA30" s="854"/>
      <c r="BB30" s="854"/>
      <c r="BC30" s="854"/>
      <c r="BD30" s="854"/>
      <c r="BE30" s="850"/>
      <c r="BF30" s="850"/>
      <c r="BG30" s="850"/>
      <c r="BH30" s="850"/>
      <c r="BI30" s="851"/>
      <c r="BJ30" s="232"/>
      <c r="BK30" s="232"/>
      <c r="BL30" s="232"/>
      <c r="BM30" s="232"/>
      <c r="BN30" s="232"/>
      <c r="BO30" s="245"/>
      <c r="BP30" s="245"/>
      <c r="BQ30" s="242">
        <v>
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
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
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
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
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
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
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
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
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
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
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
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
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
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
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
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
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
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
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
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
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
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
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
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
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
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
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
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
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
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
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
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
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
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
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
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
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
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
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
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
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
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
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
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
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
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
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
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
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
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
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
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
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
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
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
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
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
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
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
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
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
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
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
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
396</v>
      </c>
      <c r="BK62" s="828"/>
      <c r="BL62" s="828"/>
      <c r="BM62" s="828"/>
      <c r="BN62" s="829"/>
      <c r="BO62" s="245"/>
      <c r="BP62" s="245"/>
      <c r="BQ62" s="242">
        <v>
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
381</v>
      </c>
      <c r="B63" s="812" t="s">
        <v>
397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
2151</v>
      </c>
      <c r="AG63" s="864"/>
      <c r="AH63" s="864"/>
      <c r="AI63" s="864"/>
      <c r="AJ63" s="865"/>
      <c r="AK63" s="866"/>
      <c r="AL63" s="861"/>
      <c r="AM63" s="861"/>
      <c r="AN63" s="861"/>
      <c r="AO63" s="861"/>
      <c r="AP63" s="864" t="s">
        <v>
559</v>
      </c>
      <c r="AQ63" s="864"/>
      <c r="AR63" s="864"/>
      <c r="AS63" s="864"/>
      <c r="AT63" s="864"/>
      <c r="AU63" s="864" t="s">
        <v>
559</v>
      </c>
      <c r="AV63" s="864"/>
      <c r="AW63" s="864"/>
      <c r="AX63" s="864"/>
      <c r="AY63" s="864"/>
      <c r="AZ63" s="868"/>
      <c r="BA63" s="868"/>
      <c r="BB63" s="868"/>
      <c r="BC63" s="868"/>
      <c r="BD63" s="868"/>
      <c r="BE63" s="869"/>
      <c r="BF63" s="869"/>
      <c r="BG63" s="869"/>
      <c r="BH63" s="869"/>
      <c r="BI63" s="870"/>
      <c r="BJ63" s="871" t="s">
        <v>
226</v>
      </c>
      <c r="BK63" s="872"/>
      <c r="BL63" s="872"/>
      <c r="BM63" s="872"/>
      <c r="BN63" s="873"/>
      <c r="BO63" s="245"/>
      <c r="BP63" s="245"/>
      <c r="BQ63" s="242">
        <v>
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
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
399</v>
      </c>
      <c r="B66" s="763"/>
      <c r="C66" s="763"/>
      <c r="D66" s="763"/>
      <c r="E66" s="763"/>
      <c r="F66" s="763"/>
      <c r="G66" s="763"/>
      <c r="H66" s="763"/>
      <c r="I66" s="763"/>
      <c r="J66" s="763"/>
      <c r="K66" s="763"/>
      <c r="L66" s="763"/>
      <c r="M66" s="763"/>
      <c r="N66" s="763"/>
      <c r="O66" s="763"/>
      <c r="P66" s="764"/>
      <c r="Q66" s="739" t="s">
        <v>
385</v>
      </c>
      <c r="R66" s="740"/>
      <c r="S66" s="740"/>
      <c r="T66" s="740"/>
      <c r="U66" s="741"/>
      <c r="V66" s="739" t="s">
        <v>
386</v>
      </c>
      <c r="W66" s="740"/>
      <c r="X66" s="740"/>
      <c r="Y66" s="740"/>
      <c r="Z66" s="741"/>
      <c r="AA66" s="739" t="s">
        <v>
387</v>
      </c>
      <c r="AB66" s="740"/>
      <c r="AC66" s="740"/>
      <c r="AD66" s="740"/>
      <c r="AE66" s="741"/>
      <c r="AF66" s="874" t="s">
        <v>
388</v>
      </c>
      <c r="AG66" s="835"/>
      <c r="AH66" s="835"/>
      <c r="AI66" s="835"/>
      <c r="AJ66" s="875"/>
      <c r="AK66" s="739" t="s">
        <v>
389</v>
      </c>
      <c r="AL66" s="763"/>
      <c r="AM66" s="763"/>
      <c r="AN66" s="763"/>
      <c r="AO66" s="764"/>
      <c r="AP66" s="739" t="s">
        <v>
400</v>
      </c>
      <c r="AQ66" s="740"/>
      <c r="AR66" s="740"/>
      <c r="AS66" s="740"/>
      <c r="AT66" s="741"/>
      <c r="AU66" s="739" t="s">
        <v>
401</v>
      </c>
      <c r="AV66" s="740"/>
      <c r="AW66" s="740"/>
      <c r="AX66" s="740"/>
      <c r="AY66" s="741"/>
      <c r="AZ66" s="739" t="s">
        <v>
369</v>
      </c>
      <c r="BA66" s="740"/>
      <c r="BB66" s="740"/>
      <c r="BC66" s="740"/>
      <c r="BD66" s="751"/>
      <c r="BE66" s="245"/>
      <c r="BF66" s="245"/>
      <c r="BG66" s="245"/>
      <c r="BH66" s="245"/>
      <c r="BI66" s="245"/>
      <c r="BJ66" s="245"/>
      <c r="BK66" s="245"/>
      <c r="BL66" s="245"/>
      <c r="BM66" s="245"/>
      <c r="BN66" s="245"/>
      <c r="BO66" s="245"/>
      <c r="BP66" s="245"/>
      <c r="BQ66" s="242">
        <v>
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
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
1</v>
      </c>
      <c r="B68" s="891" t="s">
        <v>
563</v>
      </c>
      <c r="C68" s="892"/>
      <c r="D68" s="892"/>
      <c r="E68" s="892"/>
      <c r="F68" s="892"/>
      <c r="G68" s="892"/>
      <c r="H68" s="892"/>
      <c r="I68" s="892"/>
      <c r="J68" s="892"/>
      <c r="K68" s="892"/>
      <c r="L68" s="892"/>
      <c r="M68" s="892"/>
      <c r="N68" s="892"/>
      <c r="O68" s="892"/>
      <c r="P68" s="893"/>
      <c r="Q68" s="894">
        <v>
8495</v>
      </c>
      <c r="R68" s="888"/>
      <c r="S68" s="888"/>
      <c r="T68" s="888"/>
      <c r="U68" s="888"/>
      <c r="V68" s="888">
        <v>
8007</v>
      </c>
      <c r="W68" s="888"/>
      <c r="X68" s="888"/>
      <c r="Y68" s="888"/>
      <c r="Z68" s="888"/>
      <c r="AA68" s="888">
        <v>
488</v>
      </c>
      <c r="AB68" s="888"/>
      <c r="AC68" s="888"/>
      <c r="AD68" s="888"/>
      <c r="AE68" s="888"/>
      <c r="AF68" s="888">
        <v>
488</v>
      </c>
      <c r="AG68" s="888"/>
      <c r="AH68" s="888"/>
      <c r="AI68" s="888"/>
      <c r="AJ68" s="888"/>
      <c r="AK68" s="888">
        <v>
213</v>
      </c>
      <c r="AL68" s="888"/>
      <c r="AM68" s="888"/>
      <c r="AN68" s="888"/>
      <c r="AO68" s="888"/>
      <c r="AP68" s="888">
        <v>
4589</v>
      </c>
      <c r="AQ68" s="888"/>
      <c r="AR68" s="888"/>
      <c r="AS68" s="888"/>
      <c r="AT68" s="888"/>
      <c r="AU68" s="888">
        <v>
197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
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
2</v>
      </c>
      <c r="B69" s="895" t="s">
        <v>
564</v>
      </c>
      <c r="C69" s="896"/>
      <c r="D69" s="896"/>
      <c r="E69" s="896"/>
      <c r="F69" s="896"/>
      <c r="G69" s="896"/>
      <c r="H69" s="896"/>
      <c r="I69" s="896"/>
      <c r="J69" s="896"/>
      <c r="K69" s="896"/>
      <c r="L69" s="896"/>
      <c r="M69" s="896"/>
      <c r="N69" s="896"/>
      <c r="O69" s="896"/>
      <c r="P69" s="897"/>
      <c r="Q69" s="898">
        <v>
136148</v>
      </c>
      <c r="R69" s="853"/>
      <c r="S69" s="853"/>
      <c r="T69" s="853"/>
      <c r="U69" s="853"/>
      <c r="V69" s="853">
        <v>
130598</v>
      </c>
      <c r="W69" s="853"/>
      <c r="X69" s="853"/>
      <c r="Y69" s="853"/>
      <c r="Z69" s="853"/>
      <c r="AA69" s="853">
        <v>
5550</v>
      </c>
      <c r="AB69" s="853"/>
      <c r="AC69" s="853"/>
      <c r="AD69" s="853"/>
      <c r="AE69" s="853"/>
      <c r="AF69" s="853">
        <v>
29367</v>
      </c>
      <c r="AG69" s="853"/>
      <c r="AH69" s="853"/>
      <c r="AI69" s="853"/>
      <c r="AJ69" s="853"/>
      <c r="AK69" s="853" t="s">
        <v>
501</v>
      </c>
      <c r="AL69" s="853"/>
      <c r="AM69" s="853"/>
      <c r="AN69" s="853"/>
      <c r="AO69" s="853"/>
      <c r="AP69" s="853" t="s">
        <v>
501</v>
      </c>
      <c r="AQ69" s="853"/>
      <c r="AR69" s="853"/>
      <c r="AS69" s="853"/>
      <c r="AT69" s="853"/>
      <c r="AU69" s="853" t="s">
        <v>
501</v>
      </c>
      <c r="AV69" s="853"/>
      <c r="AW69" s="853"/>
      <c r="AX69" s="853"/>
      <c r="AY69" s="853"/>
      <c r="AZ69" s="899" t="s">
        <v>
569</v>
      </c>
      <c r="BA69" s="899"/>
      <c r="BB69" s="899"/>
      <c r="BC69" s="899"/>
      <c r="BD69" s="900"/>
      <c r="BE69" s="245"/>
      <c r="BF69" s="245"/>
      <c r="BG69" s="245"/>
      <c r="BH69" s="245"/>
      <c r="BI69" s="245"/>
      <c r="BJ69" s="245"/>
      <c r="BK69" s="245"/>
      <c r="BL69" s="245"/>
      <c r="BM69" s="245"/>
      <c r="BN69" s="245"/>
      <c r="BO69" s="245"/>
      <c r="BP69" s="245"/>
      <c r="BQ69" s="242">
        <v>
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
3</v>
      </c>
      <c r="B70" s="895" t="s">
        <v>
565</v>
      </c>
      <c r="C70" s="896"/>
      <c r="D70" s="896"/>
      <c r="E70" s="896"/>
      <c r="F70" s="896"/>
      <c r="G70" s="896"/>
      <c r="H70" s="896"/>
      <c r="I70" s="896"/>
      <c r="J70" s="896"/>
      <c r="K70" s="896"/>
      <c r="L70" s="896"/>
      <c r="M70" s="896"/>
      <c r="N70" s="896"/>
      <c r="O70" s="896"/>
      <c r="P70" s="897"/>
      <c r="Q70" s="898">
        <v>
929</v>
      </c>
      <c r="R70" s="853"/>
      <c r="S70" s="853"/>
      <c r="T70" s="853"/>
      <c r="U70" s="853"/>
      <c r="V70" s="853">
        <v>
875</v>
      </c>
      <c r="W70" s="853"/>
      <c r="X70" s="853"/>
      <c r="Y70" s="853"/>
      <c r="Z70" s="853"/>
      <c r="AA70" s="853">
        <v>
54</v>
      </c>
      <c r="AB70" s="853"/>
      <c r="AC70" s="853"/>
      <c r="AD70" s="853"/>
      <c r="AE70" s="853"/>
      <c r="AF70" s="853">
        <v>
54</v>
      </c>
      <c r="AG70" s="853"/>
      <c r="AH70" s="853"/>
      <c r="AI70" s="853"/>
      <c r="AJ70" s="853"/>
      <c r="AK70" s="853">
        <v>
40</v>
      </c>
      <c r="AL70" s="853"/>
      <c r="AM70" s="853"/>
      <c r="AN70" s="853"/>
      <c r="AO70" s="853"/>
      <c r="AP70" s="853">
        <v>
210</v>
      </c>
      <c r="AQ70" s="853"/>
      <c r="AR70" s="853"/>
      <c r="AS70" s="853"/>
      <c r="AT70" s="853"/>
      <c r="AU70" s="853">
        <v>
18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
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
4</v>
      </c>
      <c r="B71" s="895" t="s">
        <v>
566</v>
      </c>
      <c r="C71" s="896"/>
      <c r="D71" s="896"/>
      <c r="E71" s="896"/>
      <c r="F71" s="896"/>
      <c r="G71" s="896"/>
      <c r="H71" s="896"/>
      <c r="I71" s="896"/>
      <c r="J71" s="896"/>
      <c r="K71" s="896"/>
      <c r="L71" s="896"/>
      <c r="M71" s="896"/>
      <c r="N71" s="896"/>
      <c r="O71" s="896"/>
      <c r="P71" s="897"/>
      <c r="Q71" s="898">
        <v>
78446</v>
      </c>
      <c r="R71" s="853"/>
      <c r="S71" s="853"/>
      <c r="T71" s="853"/>
      <c r="U71" s="853"/>
      <c r="V71" s="853">
        <v>
74825</v>
      </c>
      <c r="W71" s="853"/>
      <c r="X71" s="853"/>
      <c r="Y71" s="853"/>
      <c r="Z71" s="853"/>
      <c r="AA71" s="853">
        <v>
3621</v>
      </c>
      <c r="AB71" s="853"/>
      <c r="AC71" s="853"/>
      <c r="AD71" s="853"/>
      <c r="AE71" s="853"/>
      <c r="AF71" s="853">
        <v>
3621</v>
      </c>
      <c r="AG71" s="853"/>
      <c r="AH71" s="853"/>
      <c r="AI71" s="853"/>
      <c r="AJ71" s="853"/>
      <c r="AK71" s="853">
        <v>
4898</v>
      </c>
      <c r="AL71" s="853"/>
      <c r="AM71" s="853"/>
      <c r="AN71" s="853"/>
      <c r="AO71" s="853"/>
      <c r="AP71" s="853">
        <v>
41374</v>
      </c>
      <c r="AQ71" s="853"/>
      <c r="AR71" s="853"/>
      <c r="AS71" s="853"/>
      <c r="AT71" s="853"/>
      <c r="AU71" s="853">
        <v>
910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
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
5</v>
      </c>
      <c r="B72" s="895" t="s">
        <v>
567</v>
      </c>
      <c r="C72" s="896"/>
      <c r="D72" s="896"/>
      <c r="E72" s="896"/>
      <c r="F72" s="896"/>
      <c r="G72" s="896"/>
      <c r="H72" s="896"/>
      <c r="I72" s="896"/>
      <c r="J72" s="896"/>
      <c r="K72" s="896"/>
      <c r="L72" s="896"/>
      <c r="M72" s="896"/>
      <c r="N72" s="896"/>
      <c r="O72" s="896"/>
      <c r="P72" s="897"/>
      <c r="Q72" s="898">
        <v>
5409</v>
      </c>
      <c r="R72" s="853"/>
      <c r="S72" s="853"/>
      <c r="T72" s="853"/>
      <c r="U72" s="853"/>
      <c r="V72" s="853">
        <v>
5339</v>
      </c>
      <c r="W72" s="853"/>
      <c r="X72" s="853"/>
      <c r="Y72" s="853"/>
      <c r="Z72" s="853"/>
      <c r="AA72" s="853">
        <v>
70</v>
      </c>
      <c r="AB72" s="853"/>
      <c r="AC72" s="853"/>
      <c r="AD72" s="853"/>
      <c r="AE72" s="853"/>
      <c r="AF72" s="853">
        <v>
70</v>
      </c>
      <c r="AG72" s="853"/>
      <c r="AH72" s="853"/>
      <c r="AI72" s="853"/>
      <c r="AJ72" s="853"/>
      <c r="AK72" s="853">
        <v>
1105</v>
      </c>
      <c r="AL72" s="853"/>
      <c r="AM72" s="853"/>
      <c r="AN72" s="853"/>
      <c r="AO72" s="853"/>
      <c r="AP72" s="853" t="s">
        <v>
501</v>
      </c>
      <c r="AQ72" s="853"/>
      <c r="AR72" s="853"/>
      <c r="AS72" s="853"/>
      <c r="AT72" s="853"/>
      <c r="AU72" s="853" t="s">
        <v>
501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
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
6</v>
      </c>
      <c r="B73" s="895" t="s">
        <v>
568</v>
      </c>
      <c r="C73" s="896"/>
      <c r="D73" s="896"/>
      <c r="E73" s="896"/>
      <c r="F73" s="896"/>
      <c r="G73" s="896"/>
      <c r="H73" s="896"/>
      <c r="I73" s="896"/>
      <c r="J73" s="896"/>
      <c r="K73" s="896"/>
      <c r="L73" s="896"/>
      <c r="M73" s="896"/>
      <c r="N73" s="896"/>
      <c r="O73" s="896"/>
      <c r="P73" s="897"/>
      <c r="Q73" s="898">
        <v>
1349819</v>
      </c>
      <c r="R73" s="853"/>
      <c r="S73" s="853"/>
      <c r="T73" s="853"/>
      <c r="U73" s="853"/>
      <c r="V73" s="853">
        <v>
1314493</v>
      </c>
      <c r="W73" s="853"/>
      <c r="X73" s="853"/>
      <c r="Y73" s="853"/>
      <c r="Z73" s="853"/>
      <c r="AA73" s="853">
        <v>
35326</v>
      </c>
      <c r="AB73" s="853"/>
      <c r="AC73" s="853"/>
      <c r="AD73" s="853"/>
      <c r="AE73" s="853"/>
      <c r="AF73" s="853">
        <v>
35326</v>
      </c>
      <c r="AG73" s="853"/>
      <c r="AH73" s="853"/>
      <c r="AI73" s="853"/>
      <c r="AJ73" s="853"/>
      <c r="AK73" s="853">
        <v>
9983</v>
      </c>
      <c r="AL73" s="853"/>
      <c r="AM73" s="853"/>
      <c r="AN73" s="853"/>
      <c r="AO73" s="853"/>
      <c r="AP73" s="853" t="s">
        <v>
501</v>
      </c>
      <c r="AQ73" s="853"/>
      <c r="AR73" s="853"/>
      <c r="AS73" s="853"/>
      <c r="AT73" s="853"/>
      <c r="AU73" s="853" t="s">
        <v>
501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
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
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
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
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
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
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
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
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
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
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
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
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
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
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
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
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
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
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
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
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
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
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
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
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
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
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
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
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
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
381</v>
      </c>
      <c r="B88" s="812" t="s">
        <v>
402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
SUM(AF68:AJ73)</f>
        <v>
68926</v>
      </c>
      <c r="AG88" s="864"/>
      <c r="AH88" s="864"/>
      <c r="AI88" s="864"/>
      <c r="AJ88" s="864"/>
      <c r="AK88" s="861"/>
      <c r="AL88" s="861"/>
      <c r="AM88" s="861"/>
      <c r="AN88" s="861"/>
      <c r="AO88" s="861"/>
      <c r="AP88" s="864">
        <f>
SUM(AP68:AT73)</f>
        <v>
46173</v>
      </c>
      <c r="AQ88" s="864"/>
      <c r="AR88" s="864"/>
      <c r="AS88" s="864"/>
      <c r="AT88" s="864"/>
      <c r="AU88" s="864">
        <f>
SUM(AU68:AY73)+1</f>
        <v>
1126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
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381</v>
      </c>
      <c r="BR102" s="812" t="s">
        <v>
403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
500</v>
      </c>
      <c r="CS102" s="872"/>
      <c r="CT102" s="872"/>
      <c r="CU102" s="872"/>
      <c r="CV102" s="915"/>
      <c r="CW102" s="914">
        <v>
422</v>
      </c>
      <c r="CX102" s="872"/>
      <c r="CY102" s="872"/>
      <c r="CZ102" s="872"/>
      <c r="DA102" s="915"/>
      <c r="DB102" s="914" t="s">
        <v>
571</v>
      </c>
      <c r="DC102" s="872"/>
      <c r="DD102" s="872"/>
      <c r="DE102" s="872"/>
      <c r="DF102" s="915"/>
      <c r="DG102" s="914" t="s">
        <v>
571</v>
      </c>
      <c r="DH102" s="872"/>
      <c r="DI102" s="872"/>
      <c r="DJ102" s="872"/>
      <c r="DK102" s="915"/>
      <c r="DL102" s="914" t="s">
        <v>
571</v>
      </c>
      <c r="DM102" s="872"/>
      <c r="DN102" s="872"/>
      <c r="DO102" s="872"/>
      <c r="DP102" s="915"/>
      <c r="DQ102" s="914" t="s">
        <v>
571</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
404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
405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
408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
409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
410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
411</v>
      </c>
      <c r="AB109" s="917"/>
      <c r="AC109" s="917"/>
      <c r="AD109" s="917"/>
      <c r="AE109" s="918"/>
      <c r="AF109" s="916" t="s">
        <v>
300</v>
      </c>
      <c r="AG109" s="917"/>
      <c r="AH109" s="917"/>
      <c r="AI109" s="917"/>
      <c r="AJ109" s="918"/>
      <c r="AK109" s="916" t="s">
        <v>
299</v>
      </c>
      <c r="AL109" s="917"/>
      <c r="AM109" s="917"/>
      <c r="AN109" s="917"/>
      <c r="AO109" s="918"/>
      <c r="AP109" s="916" t="s">
        <v>
412</v>
      </c>
      <c r="AQ109" s="917"/>
      <c r="AR109" s="917"/>
      <c r="AS109" s="917"/>
      <c r="AT109" s="919"/>
      <c r="AU109" s="936" t="s">
        <v>
410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
411</v>
      </c>
      <c r="BR109" s="917"/>
      <c r="BS109" s="917"/>
      <c r="BT109" s="917"/>
      <c r="BU109" s="918"/>
      <c r="BV109" s="916" t="s">
        <v>
300</v>
      </c>
      <c r="BW109" s="917"/>
      <c r="BX109" s="917"/>
      <c r="BY109" s="917"/>
      <c r="BZ109" s="918"/>
      <c r="CA109" s="916" t="s">
        <v>
299</v>
      </c>
      <c r="CB109" s="917"/>
      <c r="CC109" s="917"/>
      <c r="CD109" s="917"/>
      <c r="CE109" s="918"/>
      <c r="CF109" s="937" t="s">
        <v>
412</v>
      </c>
      <c r="CG109" s="937"/>
      <c r="CH109" s="937"/>
      <c r="CI109" s="937"/>
      <c r="CJ109" s="937"/>
      <c r="CK109" s="916" t="s">
        <v>
413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
411</v>
      </c>
      <c r="DH109" s="917"/>
      <c r="DI109" s="917"/>
      <c r="DJ109" s="917"/>
      <c r="DK109" s="918"/>
      <c r="DL109" s="916" t="s">
        <v>
300</v>
      </c>
      <c r="DM109" s="917"/>
      <c r="DN109" s="917"/>
      <c r="DO109" s="917"/>
      <c r="DP109" s="918"/>
      <c r="DQ109" s="916" t="s">
        <v>
299</v>
      </c>
      <c r="DR109" s="917"/>
      <c r="DS109" s="917"/>
      <c r="DT109" s="917"/>
      <c r="DU109" s="918"/>
      <c r="DV109" s="916" t="s">
        <v>
412</v>
      </c>
      <c r="DW109" s="917"/>
      <c r="DX109" s="917"/>
      <c r="DY109" s="917"/>
      <c r="DZ109" s="919"/>
    </row>
    <row r="110" spans="1:131" s="226" customFormat="1" ht="26.25" customHeight="1">
      <c r="A110" s="920" t="s">
        <v>
414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
1383495</v>
      </c>
      <c r="AB110" s="924"/>
      <c r="AC110" s="924"/>
      <c r="AD110" s="924"/>
      <c r="AE110" s="925"/>
      <c r="AF110" s="926">
        <v>
991963</v>
      </c>
      <c r="AG110" s="924"/>
      <c r="AH110" s="924"/>
      <c r="AI110" s="924"/>
      <c r="AJ110" s="925"/>
      <c r="AK110" s="926">
        <v>
770050</v>
      </c>
      <c r="AL110" s="924"/>
      <c r="AM110" s="924"/>
      <c r="AN110" s="924"/>
      <c r="AO110" s="925"/>
      <c r="AP110" s="927">
        <v>
0.9</v>
      </c>
      <c r="AQ110" s="928"/>
      <c r="AR110" s="928"/>
      <c r="AS110" s="928"/>
      <c r="AT110" s="929"/>
      <c r="AU110" s="930" t="s">
        <v>
67</v>
      </c>
      <c r="AV110" s="931"/>
      <c r="AW110" s="931"/>
      <c r="AX110" s="931"/>
      <c r="AY110" s="931"/>
      <c r="AZ110" s="972" t="s">
        <v>
415</v>
      </c>
      <c r="BA110" s="921"/>
      <c r="BB110" s="921"/>
      <c r="BC110" s="921"/>
      <c r="BD110" s="921"/>
      <c r="BE110" s="921"/>
      <c r="BF110" s="921"/>
      <c r="BG110" s="921"/>
      <c r="BH110" s="921"/>
      <c r="BI110" s="921"/>
      <c r="BJ110" s="921"/>
      <c r="BK110" s="921"/>
      <c r="BL110" s="921"/>
      <c r="BM110" s="921"/>
      <c r="BN110" s="921"/>
      <c r="BO110" s="921"/>
      <c r="BP110" s="922"/>
      <c r="BQ110" s="958">
        <v>
2766511</v>
      </c>
      <c r="BR110" s="959"/>
      <c r="BS110" s="959"/>
      <c r="BT110" s="959"/>
      <c r="BU110" s="959"/>
      <c r="BV110" s="959">
        <v>
1828015</v>
      </c>
      <c r="BW110" s="959"/>
      <c r="BX110" s="959"/>
      <c r="BY110" s="959"/>
      <c r="BZ110" s="959"/>
      <c r="CA110" s="959">
        <v>
1091576</v>
      </c>
      <c r="CB110" s="959"/>
      <c r="CC110" s="959"/>
      <c r="CD110" s="959"/>
      <c r="CE110" s="959"/>
      <c r="CF110" s="973">
        <v>
1.2</v>
      </c>
      <c r="CG110" s="974"/>
      <c r="CH110" s="974"/>
      <c r="CI110" s="974"/>
      <c r="CJ110" s="974"/>
      <c r="CK110" s="975" t="s">
        <v>
416</v>
      </c>
      <c r="CL110" s="976"/>
      <c r="CM110" s="955" t="s">
        <v>
417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
418</v>
      </c>
      <c r="DH110" s="959"/>
      <c r="DI110" s="959"/>
      <c r="DJ110" s="959"/>
      <c r="DK110" s="959"/>
      <c r="DL110" s="959" t="s">
        <v>
419</v>
      </c>
      <c r="DM110" s="959"/>
      <c r="DN110" s="959"/>
      <c r="DO110" s="959"/>
      <c r="DP110" s="959"/>
      <c r="DQ110" s="959" t="s">
        <v>
419</v>
      </c>
      <c r="DR110" s="959"/>
      <c r="DS110" s="959"/>
      <c r="DT110" s="959"/>
      <c r="DU110" s="959"/>
      <c r="DV110" s="960" t="s">
        <v>
419</v>
      </c>
      <c r="DW110" s="960"/>
      <c r="DX110" s="960"/>
      <c r="DY110" s="960"/>
      <c r="DZ110" s="961"/>
    </row>
    <row r="111" spans="1:131" s="226" customFormat="1" ht="26.25" customHeight="1">
      <c r="A111" s="962" t="s">
        <v>
420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
419</v>
      </c>
      <c r="AB111" s="966"/>
      <c r="AC111" s="966"/>
      <c r="AD111" s="966"/>
      <c r="AE111" s="967"/>
      <c r="AF111" s="968" t="s">
        <v>
421</v>
      </c>
      <c r="AG111" s="966"/>
      <c r="AH111" s="966"/>
      <c r="AI111" s="966"/>
      <c r="AJ111" s="967"/>
      <c r="AK111" s="968" t="s">
        <v>
422</v>
      </c>
      <c r="AL111" s="966"/>
      <c r="AM111" s="966"/>
      <c r="AN111" s="966"/>
      <c r="AO111" s="967"/>
      <c r="AP111" s="969" t="s">
        <v>
422</v>
      </c>
      <c r="AQ111" s="970"/>
      <c r="AR111" s="970"/>
      <c r="AS111" s="970"/>
      <c r="AT111" s="971"/>
      <c r="AU111" s="932"/>
      <c r="AV111" s="933"/>
      <c r="AW111" s="933"/>
      <c r="AX111" s="933"/>
      <c r="AY111" s="933"/>
      <c r="AZ111" s="981" t="s">
        <v>
423</v>
      </c>
      <c r="BA111" s="982"/>
      <c r="BB111" s="982"/>
      <c r="BC111" s="982"/>
      <c r="BD111" s="982"/>
      <c r="BE111" s="982"/>
      <c r="BF111" s="982"/>
      <c r="BG111" s="982"/>
      <c r="BH111" s="982"/>
      <c r="BI111" s="982"/>
      <c r="BJ111" s="982"/>
      <c r="BK111" s="982"/>
      <c r="BL111" s="982"/>
      <c r="BM111" s="982"/>
      <c r="BN111" s="982"/>
      <c r="BO111" s="982"/>
      <c r="BP111" s="983"/>
      <c r="BQ111" s="951">
        <v>
5266160</v>
      </c>
      <c r="BR111" s="952"/>
      <c r="BS111" s="952"/>
      <c r="BT111" s="952"/>
      <c r="BU111" s="952"/>
      <c r="BV111" s="952">
        <v>
4760725</v>
      </c>
      <c r="BW111" s="952"/>
      <c r="BX111" s="952"/>
      <c r="BY111" s="952"/>
      <c r="BZ111" s="952"/>
      <c r="CA111" s="952">
        <v>
4254990</v>
      </c>
      <c r="CB111" s="952"/>
      <c r="CC111" s="952"/>
      <c r="CD111" s="952"/>
      <c r="CE111" s="952"/>
      <c r="CF111" s="946">
        <v>
4.9000000000000004</v>
      </c>
      <c r="CG111" s="947"/>
      <c r="CH111" s="947"/>
      <c r="CI111" s="947"/>
      <c r="CJ111" s="947"/>
      <c r="CK111" s="977"/>
      <c r="CL111" s="978"/>
      <c r="CM111" s="948" t="s">
        <v>
424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
419</v>
      </c>
      <c r="DH111" s="952"/>
      <c r="DI111" s="952"/>
      <c r="DJ111" s="952"/>
      <c r="DK111" s="952"/>
      <c r="DL111" s="952" t="s">
        <v>
422</v>
      </c>
      <c r="DM111" s="952"/>
      <c r="DN111" s="952"/>
      <c r="DO111" s="952"/>
      <c r="DP111" s="952"/>
      <c r="DQ111" s="952" t="s">
        <v>
419</v>
      </c>
      <c r="DR111" s="952"/>
      <c r="DS111" s="952"/>
      <c r="DT111" s="952"/>
      <c r="DU111" s="952"/>
      <c r="DV111" s="953" t="s">
        <v>
421</v>
      </c>
      <c r="DW111" s="953"/>
      <c r="DX111" s="953"/>
      <c r="DY111" s="953"/>
      <c r="DZ111" s="954"/>
    </row>
    <row r="112" spans="1:131" s="226" customFormat="1" ht="26.25" customHeight="1">
      <c r="A112" s="984" t="s">
        <v>
425</v>
      </c>
      <c r="B112" s="985"/>
      <c r="C112" s="982" t="s">
        <v>
426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
419</v>
      </c>
      <c r="AB112" s="991"/>
      <c r="AC112" s="991"/>
      <c r="AD112" s="991"/>
      <c r="AE112" s="992"/>
      <c r="AF112" s="993" t="s">
        <v>
419</v>
      </c>
      <c r="AG112" s="991"/>
      <c r="AH112" s="991"/>
      <c r="AI112" s="991"/>
      <c r="AJ112" s="992"/>
      <c r="AK112" s="993" t="s">
        <v>
419</v>
      </c>
      <c r="AL112" s="991"/>
      <c r="AM112" s="991"/>
      <c r="AN112" s="991"/>
      <c r="AO112" s="992"/>
      <c r="AP112" s="994" t="s">
        <v>
419</v>
      </c>
      <c r="AQ112" s="995"/>
      <c r="AR112" s="995"/>
      <c r="AS112" s="995"/>
      <c r="AT112" s="996"/>
      <c r="AU112" s="932"/>
      <c r="AV112" s="933"/>
      <c r="AW112" s="933"/>
      <c r="AX112" s="933"/>
      <c r="AY112" s="933"/>
      <c r="AZ112" s="981" t="s">
        <v>
427</v>
      </c>
      <c r="BA112" s="982"/>
      <c r="BB112" s="982"/>
      <c r="BC112" s="982"/>
      <c r="BD112" s="982"/>
      <c r="BE112" s="982"/>
      <c r="BF112" s="982"/>
      <c r="BG112" s="982"/>
      <c r="BH112" s="982"/>
      <c r="BI112" s="982"/>
      <c r="BJ112" s="982"/>
      <c r="BK112" s="982"/>
      <c r="BL112" s="982"/>
      <c r="BM112" s="982"/>
      <c r="BN112" s="982"/>
      <c r="BO112" s="982"/>
      <c r="BP112" s="983"/>
      <c r="BQ112" s="951" t="s">
        <v>
419</v>
      </c>
      <c r="BR112" s="952"/>
      <c r="BS112" s="952"/>
      <c r="BT112" s="952"/>
      <c r="BU112" s="952"/>
      <c r="BV112" s="952" t="s">
        <v>
419</v>
      </c>
      <c r="BW112" s="952"/>
      <c r="BX112" s="952"/>
      <c r="BY112" s="952"/>
      <c r="BZ112" s="952"/>
      <c r="CA112" s="952" t="s">
        <v>
419</v>
      </c>
      <c r="CB112" s="952"/>
      <c r="CC112" s="952"/>
      <c r="CD112" s="952"/>
      <c r="CE112" s="952"/>
      <c r="CF112" s="946" t="s">
        <v>
419</v>
      </c>
      <c r="CG112" s="947"/>
      <c r="CH112" s="947"/>
      <c r="CI112" s="947"/>
      <c r="CJ112" s="947"/>
      <c r="CK112" s="977"/>
      <c r="CL112" s="978"/>
      <c r="CM112" s="948" t="s">
        <v>
428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
419</v>
      </c>
      <c r="DH112" s="952"/>
      <c r="DI112" s="952"/>
      <c r="DJ112" s="952"/>
      <c r="DK112" s="952"/>
      <c r="DL112" s="952" t="s">
        <v>
419</v>
      </c>
      <c r="DM112" s="952"/>
      <c r="DN112" s="952"/>
      <c r="DO112" s="952"/>
      <c r="DP112" s="952"/>
      <c r="DQ112" s="952" t="s">
        <v>
419</v>
      </c>
      <c r="DR112" s="952"/>
      <c r="DS112" s="952"/>
      <c r="DT112" s="952"/>
      <c r="DU112" s="952"/>
      <c r="DV112" s="953" t="s">
        <v>
419</v>
      </c>
      <c r="DW112" s="953"/>
      <c r="DX112" s="953"/>
      <c r="DY112" s="953"/>
      <c r="DZ112" s="954"/>
    </row>
    <row r="113" spans="1:130" s="226" customFormat="1" ht="26.25" customHeight="1">
      <c r="A113" s="986"/>
      <c r="B113" s="987"/>
      <c r="C113" s="982" t="s">
        <v>
429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t="s">
        <v>
419</v>
      </c>
      <c r="AB113" s="966"/>
      <c r="AC113" s="966"/>
      <c r="AD113" s="966"/>
      <c r="AE113" s="967"/>
      <c r="AF113" s="968" t="s">
        <v>
419</v>
      </c>
      <c r="AG113" s="966"/>
      <c r="AH113" s="966"/>
      <c r="AI113" s="966"/>
      <c r="AJ113" s="967"/>
      <c r="AK113" s="968" t="s">
        <v>
419</v>
      </c>
      <c r="AL113" s="966"/>
      <c r="AM113" s="966"/>
      <c r="AN113" s="966"/>
      <c r="AO113" s="967"/>
      <c r="AP113" s="969" t="s">
        <v>
419</v>
      </c>
      <c r="AQ113" s="970"/>
      <c r="AR113" s="970"/>
      <c r="AS113" s="970"/>
      <c r="AT113" s="971"/>
      <c r="AU113" s="932"/>
      <c r="AV113" s="933"/>
      <c r="AW113" s="933"/>
      <c r="AX113" s="933"/>
      <c r="AY113" s="933"/>
      <c r="AZ113" s="981" t="s">
        <v>
430</v>
      </c>
      <c r="BA113" s="982"/>
      <c r="BB113" s="982"/>
      <c r="BC113" s="982"/>
      <c r="BD113" s="982"/>
      <c r="BE113" s="982"/>
      <c r="BF113" s="982"/>
      <c r="BG113" s="982"/>
      <c r="BH113" s="982"/>
      <c r="BI113" s="982"/>
      <c r="BJ113" s="982"/>
      <c r="BK113" s="982"/>
      <c r="BL113" s="982"/>
      <c r="BM113" s="982"/>
      <c r="BN113" s="982"/>
      <c r="BO113" s="982"/>
      <c r="BP113" s="983"/>
      <c r="BQ113" s="951">
        <v>
1017610</v>
      </c>
      <c r="BR113" s="952"/>
      <c r="BS113" s="952"/>
      <c r="BT113" s="952"/>
      <c r="BU113" s="952"/>
      <c r="BV113" s="952">
        <v>
987840</v>
      </c>
      <c r="BW113" s="952"/>
      <c r="BX113" s="952"/>
      <c r="BY113" s="952"/>
      <c r="BZ113" s="952"/>
      <c r="CA113" s="952">
        <v>
1125832</v>
      </c>
      <c r="CB113" s="952"/>
      <c r="CC113" s="952"/>
      <c r="CD113" s="952"/>
      <c r="CE113" s="952"/>
      <c r="CF113" s="946">
        <v>
1.3</v>
      </c>
      <c r="CG113" s="947"/>
      <c r="CH113" s="947"/>
      <c r="CI113" s="947"/>
      <c r="CJ113" s="947"/>
      <c r="CK113" s="977"/>
      <c r="CL113" s="978"/>
      <c r="CM113" s="948" t="s">
        <v>
431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
419</v>
      </c>
      <c r="DH113" s="991"/>
      <c r="DI113" s="991"/>
      <c r="DJ113" s="991"/>
      <c r="DK113" s="992"/>
      <c r="DL113" s="993" t="s">
        <v>
419</v>
      </c>
      <c r="DM113" s="991"/>
      <c r="DN113" s="991"/>
      <c r="DO113" s="991"/>
      <c r="DP113" s="992"/>
      <c r="DQ113" s="993" t="s">
        <v>
419</v>
      </c>
      <c r="DR113" s="991"/>
      <c r="DS113" s="991"/>
      <c r="DT113" s="991"/>
      <c r="DU113" s="992"/>
      <c r="DV113" s="994" t="s">
        <v>
421</v>
      </c>
      <c r="DW113" s="995"/>
      <c r="DX113" s="995"/>
      <c r="DY113" s="995"/>
      <c r="DZ113" s="996"/>
    </row>
    <row r="114" spans="1:130" s="226" customFormat="1" ht="26.25" customHeight="1">
      <c r="A114" s="986"/>
      <c r="B114" s="987"/>
      <c r="C114" s="982" t="s">
        <v>
432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
199903</v>
      </c>
      <c r="AB114" s="991"/>
      <c r="AC114" s="991"/>
      <c r="AD114" s="991"/>
      <c r="AE114" s="992"/>
      <c r="AF114" s="993">
        <v>
133018</v>
      </c>
      <c r="AG114" s="991"/>
      <c r="AH114" s="991"/>
      <c r="AI114" s="991"/>
      <c r="AJ114" s="992"/>
      <c r="AK114" s="993">
        <v>
109403</v>
      </c>
      <c r="AL114" s="991"/>
      <c r="AM114" s="991"/>
      <c r="AN114" s="991"/>
      <c r="AO114" s="992"/>
      <c r="AP114" s="994">
        <v>
0.1</v>
      </c>
      <c r="AQ114" s="995"/>
      <c r="AR114" s="995"/>
      <c r="AS114" s="995"/>
      <c r="AT114" s="996"/>
      <c r="AU114" s="932"/>
      <c r="AV114" s="933"/>
      <c r="AW114" s="933"/>
      <c r="AX114" s="933"/>
      <c r="AY114" s="933"/>
      <c r="AZ114" s="981" t="s">
        <v>
433</v>
      </c>
      <c r="BA114" s="982"/>
      <c r="BB114" s="982"/>
      <c r="BC114" s="982"/>
      <c r="BD114" s="982"/>
      <c r="BE114" s="982"/>
      <c r="BF114" s="982"/>
      <c r="BG114" s="982"/>
      <c r="BH114" s="982"/>
      <c r="BI114" s="982"/>
      <c r="BJ114" s="982"/>
      <c r="BK114" s="982"/>
      <c r="BL114" s="982"/>
      <c r="BM114" s="982"/>
      <c r="BN114" s="982"/>
      <c r="BO114" s="982"/>
      <c r="BP114" s="983"/>
      <c r="BQ114" s="951">
        <v>
15004596</v>
      </c>
      <c r="BR114" s="952"/>
      <c r="BS114" s="952"/>
      <c r="BT114" s="952"/>
      <c r="BU114" s="952"/>
      <c r="BV114" s="952">
        <v>
13204811</v>
      </c>
      <c r="BW114" s="952"/>
      <c r="BX114" s="952"/>
      <c r="BY114" s="952"/>
      <c r="BZ114" s="952"/>
      <c r="CA114" s="952">
        <v>
13993120</v>
      </c>
      <c r="CB114" s="952"/>
      <c r="CC114" s="952"/>
      <c r="CD114" s="952"/>
      <c r="CE114" s="952"/>
      <c r="CF114" s="946">
        <v>
16</v>
      </c>
      <c r="CG114" s="947"/>
      <c r="CH114" s="947"/>
      <c r="CI114" s="947"/>
      <c r="CJ114" s="947"/>
      <c r="CK114" s="977"/>
      <c r="CL114" s="978"/>
      <c r="CM114" s="948" t="s">
        <v>
434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
419</v>
      </c>
      <c r="DH114" s="991"/>
      <c r="DI114" s="991"/>
      <c r="DJ114" s="991"/>
      <c r="DK114" s="992"/>
      <c r="DL114" s="993" t="s">
        <v>
419</v>
      </c>
      <c r="DM114" s="991"/>
      <c r="DN114" s="991"/>
      <c r="DO114" s="991"/>
      <c r="DP114" s="992"/>
      <c r="DQ114" s="993" t="s">
        <v>
419</v>
      </c>
      <c r="DR114" s="991"/>
      <c r="DS114" s="991"/>
      <c r="DT114" s="991"/>
      <c r="DU114" s="992"/>
      <c r="DV114" s="994" t="s">
        <v>
419</v>
      </c>
      <c r="DW114" s="995"/>
      <c r="DX114" s="995"/>
      <c r="DY114" s="995"/>
      <c r="DZ114" s="996"/>
    </row>
    <row r="115" spans="1:130" s="226" customFormat="1" ht="26.25" customHeight="1">
      <c r="A115" s="986"/>
      <c r="B115" s="987"/>
      <c r="C115" s="982" t="s">
        <v>
435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
701047</v>
      </c>
      <c r="AB115" s="966"/>
      <c r="AC115" s="966"/>
      <c r="AD115" s="966"/>
      <c r="AE115" s="967"/>
      <c r="AF115" s="968">
        <v>
526422</v>
      </c>
      <c r="AG115" s="966"/>
      <c r="AH115" s="966"/>
      <c r="AI115" s="966"/>
      <c r="AJ115" s="967"/>
      <c r="AK115" s="968">
        <v>
429724</v>
      </c>
      <c r="AL115" s="966"/>
      <c r="AM115" s="966"/>
      <c r="AN115" s="966"/>
      <c r="AO115" s="967"/>
      <c r="AP115" s="969">
        <v>
0.5</v>
      </c>
      <c r="AQ115" s="970"/>
      <c r="AR115" s="970"/>
      <c r="AS115" s="970"/>
      <c r="AT115" s="971"/>
      <c r="AU115" s="932"/>
      <c r="AV115" s="933"/>
      <c r="AW115" s="933"/>
      <c r="AX115" s="933"/>
      <c r="AY115" s="933"/>
      <c r="AZ115" s="981" t="s">
        <v>
436</v>
      </c>
      <c r="BA115" s="982"/>
      <c r="BB115" s="982"/>
      <c r="BC115" s="982"/>
      <c r="BD115" s="982"/>
      <c r="BE115" s="982"/>
      <c r="BF115" s="982"/>
      <c r="BG115" s="982"/>
      <c r="BH115" s="982"/>
      <c r="BI115" s="982"/>
      <c r="BJ115" s="982"/>
      <c r="BK115" s="982"/>
      <c r="BL115" s="982"/>
      <c r="BM115" s="982"/>
      <c r="BN115" s="982"/>
      <c r="BO115" s="982"/>
      <c r="BP115" s="983"/>
      <c r="BQ115" s="951" t="s">
        <v>
419</v>
      </c>
      <c r="BR115" s="952"/>
      <c r="BS115" s="952"/>
      <c r="BT115" s="952"/>
      <c r="BU115" s="952"/>
      <c r="BV115" s="952" t="s">
        <v>
419</v>
      </c>
      <c r="BW115" s="952"/>
      <c r="BX115" s="952"/>
      <c r="BY115" s="952"/>
      <c r="BZ115" s="952"/>
      <c r="CA115" s="952" t="s">
        <v>
419</v>
      </c>
      <c r="CB115" s="952"/>
      <c r="CC115" s="952"/>
      <c r="CD115" s="952"/>
      <c r="CE115" s="952"/>
      <c r="CF115" s="946" t="s">
        <v>
419</v>
      </c>
      <c r="CG115" s="947"/>
      <c r="CH115" s="947"/>
      <c r="CI115" s="947"/>
      <c r="CJ115" s="947"/>
      <c r="CK115" s="977"/>
      <c r="CL115" s="978"/>
      <c r="CM115" s="981" t="s">
        <v>
437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
421</v>
      </c>
      <c r="DH115" s="991"/>
      <c r="DI115" s="991"/>
      <c r="DJ115" s="991"/>
      <c r="DK115" s="992"/>
      <c r="DL115" s="993" t="s">
        <v>
419</v>
      </c>
      <c r="DM115" s="991"/>
      <c r="DN115" s="991"/>
      <c r="DO115" s="991"/>
      <c r="DP115" s="992"/>
      <c r="DQ115" s="993" t="s">
        <v>
419</v>
      </c>
      <c r="DR115" s="991"/>
      <c r="DS115" s="991"/>
      <c r="DT115" s="991"/>
      <c r="DU115" s="992"/>
      <c r="DV115" s="994" t="s">
        <v>
419</v>
      </c>
      <c r="DW115" s="995"/>
      <c r="DX115" s="995"/>
      <c r="DY115" s="995"/>
      <c r="DZ115" s="996"/>
    </row>
    <row r="116" spans="1:130" s="226" customFormat="1" ht="26.25" customHeight="1">
      <c r="A116" s="988"/>
      <c r="B116" s="989"/>
      <c r="C116" s="997" t="s">
        <v>
438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
419</v>
      </c>
      <c r="AB116" s="991"/>
      <c r="AC116" s="991"/>
      <c r="AD116" s="991"/>
      <c r="AE116" s="992"/>
      <c r="AF116" s="993" t="s">
        <v>
419</v>
      </c>
      <c r="AG116" s="991"/>
      <c r="AH116" s="991"/>
      <c r="AI116" s="991"/>
      <c r="AJ116" s="992"/>
      <c r="AK116" s="993" t="s">
        <v>
419</v>
      </c>
      <c r="AL116" s="991"/>
      <c r="AM116" s="991"/>
      <c r="AN116" s="991"/>
      <c r="AO116" s="992"/>
      <c r="AP116" s="994" t="s">
        <v>
419</v>
      </c>
      <c r="AQ116" s="995"/>
      <c r="AR116" s="995"/>
      <c r="AS116" s="995"/>
      <c r="AT116" s="996"/>
      <c r="AU116" s="932"/>
      <c r="AV116" s="933"/>
      <c r="AW116" s="933"/>
      <c r="AX116" s="933"/>
      <c r="AY116" s="933"/>
      <c r="AZ116" s="999" t="s">
        <v>
439</v>
      </c>
      <c r="BA116" s="1000"/>
      <c r="BB116" s="1000"/>
      <c r="BC116" s="1000"/>
      <c r="BD116" s="1000"/>
      <c r="BE116" s="1000"/>
      <c r="BF116" s="1000"/>
      <c r="BG116" s="1000"/>
      <c r="BH116" s="1000"/>
      <c r="BI116" s="1000"/>
      <c r="BJ116" s="1000"/>
      <c r="BK116" s="1000"/>
      <c r="BL116" s="1000"/>
      <c r="BM116" s="1000"/>
      <c r="BN116" s="1000"/>
      <c r="BO116" s="1000"/>
      <c r="BP116" s="1001"/>
      <c r="BQ116" s="951" t="s">
        <v>
419</v>
      </c>
      <c r="BR116" s="952"/>
      <c r="BS116" s="952"/>
      <c r="BT116" s="952"/>
      <c r="BU116" s="952"/>
      <c r="BV116" s="952" t="s">
        <v>
419</v>
      </c>
      <c r="BW116" s="952"/>
      <c r="BX116" s="952"/>
      <c r="BY116" s="952"/>
      <c r="BZ116" s="952"/>
      <c r="CA116" s="952" t="s">
        <v>
419</v>
      </c>
      <c r="CB116" s="952"/>
      <c r="CC116" s="952"/>
      <c r="CD116" s="952"/>
      <c r="CE116" s="952"/>
      <c r="CF116" s="946" t="s">
        <v>
419</v>
      </c>
      <c r="CG116" s="947"/>
      <c r="CH116" s="947"/>
      <c r="CI116" s="947"/>
      <c r="CJ116" s="947"/>
      <c r="CK116" s="977"/>
      <c r="CL116" s="978"/>
      <c r="CM116" s="948" t="s">
        <v>
440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
419</v>
      </c>
      <c r="DH116" s="991"/>
      <c r="DI116" s="991"/>
      <c r="DJ116" s="991"/>
      <c r="DK116" s="992"/>
      <c r="DL116" s="993" t="s">
        <v>
421</v>
      </c>
      <c r="DM116" s="991"/>
      <c r="DN116" s="991"/>
      <c r="DO116" s="991"/>
      <c r="DP116" s="992"/>
      <c r="DQ116" s="993" t="s">
        <v>
419</v>
      </c>
      <c r="DR116" s="991"/>
      <c r="DS116" s="991"/>
      <c r="DT116" s="991"/>
      <c r="DU116" s="992"/>
      <c r="DV116" s="994" t="s">
        <v>
419</v>
      </c>
      <c r="DW116" s="995"/>
      <c r="DX116" s="995"/>
      <c r="DY116" s="995"/>
      <c r="DZ116" s="996"/>
    </row>
    <row r="117" spans="1:130" s="226" customFormat="1" ht="26.25" customHeight="1">
      <c r="A117" s="936" t="s">
        <v>
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
441</v>
      </c>
      <c r="Z117" s="918"/>
      <c r="AA117" s="1008">
        <v>
2284445</v>
      </c>
      <c r="AB117" s="1009"/>
      <c r="AC117" s="1009"/>
      <c r="AD117" s="1009"/>
      <c r="AE117" s="1010"/>
      <c r="AF117" s="1011">
        <v>
1651403</v>
      </c>
      <c r="AG117" s="1009"/>
      <c r="AH117" s="1009"/>
      <c r="AI117" s="1009"/>
      <c r="AJ117" s="1010"/>
      <c r="AK117" s="1011">
        <v>
1309177</v>
      </c>
      <c r="AL117" s="1009"/>
      <c r="AM117" s="1009"/>
      <c r="AN117" s="1009"/>
      <c r="AO117" s="1010"/>
      <c r="AP117" s="1012"/>
      <c r="AQ117" s="1013"/>
      <c r="AR117" s="1013"/>
      <c r="AS117" s="1013"/>
      <c r="AT117" s="1014"/>
      <c r="AU117" s="932"/>
      <c r="AV117" s="933"/>
      <c r="AW117" s="933"/>
      <c r="AX117" s="933"/>
      <c r="AY117" s="933"/>
      <c r="AZ117" s="999" t="s">
        <v>
442</v>
      </c>
      <c r="BA117" s="1000"/>
      <c r="BB117" s="1000"/>
      <c r="BC117" s="1000"/>
      <c r="BD117" s="1000"/>
      <c r="BE117" s="1000"/>
      <c r="BF117" s="1000"/>
      <c r="BG117" s="1000"/>
      <c r="BH117" s="1000"/>
      <c r="BI117" s="1000"/>
      <c r="BJ117" s="1000"/>
      <c r="BK117" s="1000"/>
      <c r="BL117" s="1000"/>
      <c r="BM117" s="1000"/>
      <c r="BN117" s="1000"/>
      <c r="BO117" s="1000"/>
      <c r="BP117" s="1001"/>
      <c r="BQ117" s="951" t="s">
        <v>
226</v>
      </c>
      <c r="BR117" s="952"/>
      <c r="BS117" s="952"/>
      <c r="BT117" s="952"/>
      <c r="BU117" s="952"/>
      <c r="BV117" s="952" t="s">
        <v>
443</v>
      </c>
      <c r="BW117" s="952"/>
      <c r="BX117" s="952"/>
      <c r="BY117" s="952"/>
      <c r="BZ117" s="952"/>
      <c r="CA117" s="952" t="s">
        <v>
226</v>
      </c>
      <c r="CB117" s="952"/>
      <c r="CC117" s="952"/>
      <c r="CD117" s="952"/>
      <c r="CE117" s="952"/>
      <c r="CF117" s="946" t="s">
        <v>
226</v>
      </c>
      <c r="CG117" s="947"/>
      <c r="CH117" s="947"/>
      <c r="CI117" s="947"/>
      <c r="CJ117" s="947"/>
      <c r="CK117" s="977"/>
      <c r="CL117" s="978"/>
      <c r="CM117" s="948" t="s">
        <v>
444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
226</v>
      </c>
      <c r="DH117" s="991"/>
      <c r="DI117" s="991"/>
      <c r="DJ117" s="991"/>
      <c r="DK117" s="992"/>
      <c r="DL117" s="993" t="s">
        <v>
226</v>
      </c>
      <c r="DM117" s="991"/>
      <c r="DN117" s="991"/>
      <c r="DO117" s="991"/>
      <c r="DP117" s="992"/>
      <c r="DQ117" s="993" t="s">
        <v>
443</v>
      </c>
      <c r="DR117" s="991"/>
      <c r="DS117" s="991"/>
      <c r="DT117" s="991"/>
      <c r="DU117" s="992"/>
      <c r="DV117" s="994" t="s">
        <v>
226</v>
      </c>
      <c r="DW117" s="995"/>
      <c r="DX117" s="995"/>
      <c r="DY117" s="995"/>
      <c r="DZ117" s="996"/>
    </row>
    <row r="118" spans="1:130" s="226" customFormat="1" ht="26.25" customHeight="1">
      <c r="A118" s="936" t="s">
        <v>
413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
411</v>
      </c>
      <c r="AB118" s="917"/>
      <c r="AC118" s="917"/>
      <c r="AD118" s="917"/>
      <c r="AE118" s="918"/>
      <c r="AF118" s="916" t="s">
        <v>
300</v>
      </c>
      <c r="AG118" s="917"/>
      <c r="AH118" s="917"/>
      <c r="AI118" s="917"/>
      <c r="AJ118" s="918"/>
      <c r="AK118" s="916" t="s">
        <v>
299</v>
      </c>
      <c r="AL118" s="917"/>
      <c r="AM118" s="917"/>
      <c r="AN118" s="917"/>
      <c r="AO118" s="918"/>
      <c r="AP118" s="1003" t="s">
        <v>
412</v>
      </c>
      <c r="AQ118" s="1004"/>
      <c r="AR118" s="1004"/>
      <c r="AS118" s="1004"/>
      <c r="AT118" s="1005"/>
      <c r="AU118" s="932"/>
      <c r="AV118" s="933"/>
      <c r="AW118" s="933"/>
      <c r="AX118" s="933"/>
      <c r="AY118" s="933"/>
      <c r="AZ118" s="1006" t="s">
        <v>
445</v>
      </c>
      <c r="BA118" s="997"/>
      <c r="BB118" s="997"/>
      <c r="BC118" s="997"/>
      <c r="BD118" s="997"/>
      <c r="BE118" s="997"/>
      <c r="BF118" s="997"/>
      <c r="BG118" s="997"/>
      <c r="BH118" s="997"/>
      <c r="BI118" s="997"/>
      <c r="BJ118" s="997"/>
      <c r="BK118" s="997"/>
      <c r="BL118" s="997"/>
      <c r="BM118" s="997"/>
      <c r="BN118" s="997"/>
      <c r="BO118" s="997"/>
      <c r="BP118" s="998"/>
      <c r="BQ118" s="1029" t="s">
        <v>
446</v>
      </c>
      <c r="BR118" s="1030"/>
      <c r="BS118" s="1030"/>
      <c r="BT118" s="1030"/>
      <c r="BU118" s="1030"/>
      <c r="BV118" s="1030" t="s">
        <v>
446</v>
      </c>
      <c r="BW118" s="1030"/>
      <c r="BX118" s="1030"/>
      <c r="BY118" s="1030"/>
      <c r="BZ118" s="1030"/>
      <c r="CA118" s="1030" t="s">
        <v>
446</v>
      </c>
      <c r="CB118" s="1030"/>
      <c r="CC118" s="1030"/>
      <c r="CD118" s="1030"/>
      <c r="CE118" s="1030"/>
      <c r="CF118" s="946" t="s">
        <v>
226</v>
      </c>
      <c r="CG118" s="947"/>
      <c r="CH118" s="947"/>
      <c r="CI118" s="947"/>
      <c r="CJ118" s="947"/>
      <c r="CK118" s="977"/>
      <c r="CL118" s="978"/>
      <c r="CM118" s="948" t="s">
        <v>
447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
446</v>
      </c>
      <c r="DH118" s="991"/>
      <c r="DI118" s="991"/>
      <c r="DJ118" s="991"/>
      <c r="DK118" s="992"/>
      <c r="DL118" s="993" t="s">
        <v>
446</v>
      </c>
      <c r="DM118" s="991"/>
      <c r="DN118" s="991"/>
      <c r="DO118" s="991"/>
      <c r="DP118" s="992"/>
      <c r="DQ118" s="993" t="s">
        <v>
443</v>
      </c>
      <c r="DR118" s="991"/>
      <c r="DS118" s="991"/>
      <c r="DT118" s="991"/>
      <c r="DU118" s="992"/>
      <c r="DV118" s="994" t="s">
        <v>
226</v>
      </c>
      <c r="DW118" s="995"/>
      <c r="DX118" s="995"/>
      <c r="DY118" s="995"/>
      <c r="DZ118" s="996"/>
    </row>
    <row r="119" spans="1:130" s="226" customFormat="1" ht="26.25" customHeight="1">
      <c r="A119" s="1090" t="s">
        <v>
416</v>
      </c>
      <c r="B119" s="976"/>
      <c r="C119" s="955" t="s">
        <v>
417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
448</v>
      </c>
      <c r="AB119" s="924"/>
      <c r="AC119" s="924"/>
      <c r="AD119" s="924"/>
      <c r="AE119" s="925"/>
      <c r="AF119" s="926" t="s">
        <v>
226</v>
      </c>
      <c r="AG119" s="924"/>
      <c r="AH119" s="924"/>
      <c r="AI119" s="924"/>
      <c r="AJ119" s="925"/>
      <c r="AK119" s="926" t="s">
        <v>
226</v>
      </c>
      <c r="AL119" s="924"/>
      <c r="AM119" s="924"/>
      <c r="AN119" s="924"/>
      <c r="AO119" s="925"/>
      <c r="AP119" s="927" t="s">
        <v>
226</v>
      </c>
      <c r="AQ119" s="928"/>
      <c r="AR119" s="928"/>
      <c r="AS119" s="928"/>
      <c r="AT119" s="929"/>
      <c r="AU119" s="934"/>
      <c r="AV119" s="935"/>
      <c r="AW119" s="935"/>
      <c r="AX119" s="935"/>
      <c r="AY119" s="935"/>
      <c r="AZ119" s="257" t="s">
        <v>
180</v>
      </c>
      <c r="BA119" s="257"/>
      <c r="BB119" s="257"/>
      <c r="BC119" s="257"/>
      <c r="BD119" s="257"/>
      <c r="BE119" s="257"/>
      <c r="BF119" s="257"/>
      <c r="BG119" s="257"/>
      <c r="BH119" s="257"/>
      <c r="BI119" s="257"/>
      <c r="BJ119" s="257"/>
      <c r="BK119" s="257"/>
      <c r="BL119" s="257"/>
      <c r="BM119" s="257"/>
      <c r="BN119" s="257"/>
      <c r="BO119" s="1007" t="s">
        <v>
449</v>
      </c>
      <c r="BP119" s="1038"/>
      <c r="BQ119" s="1029">
        <v>
24054877</v>
      </c>
      <c r="BR119" s="1030"/>
      <c r="BS119" s="1030"/>
      <c r="BT119" s="1030"/>
      <c r="BU119" s="1030"/>
      <c r="BV119" s="1030">
        <v>
20781391</v>
      </c>
      <c r="BW119" s="1030"/>
      <c r="BX119" s="1030"/>
      <c r="BY119" s="1030"/>
      <c r="BZ119" s="1030"/>
      <c r="CA119" s="1030">
        <v>
20465518</v>
      </c>
      <c r="CB119" s="1030"/>
      <c r="CC119" s="1030"/>
      <c r="CD119" s="1030"/>
      <c r="CE119" s="1030"/>
      <c r="CF119" s="1031"/>
      <c r="CG119" s="1032"/>
      <c r="CH119" s="1032"/>
      <c r="CI119" s="1032"/>
      <c r="CJ119" s="1033"/>
      <c r="CK119" s="979"/>
      <c r="CL119" s="980"/>
      <c r="CM119" s="1034" t="s">
        <v>
450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
5266160</v>
      </c>
      <c r="DH119" s="1016"/>
      <c r="DI119" s="1016"/>
      <c r="DJ119" s="1016"/>
      <c r="DK119" s="1017"/>
      <c r="DL119" s="1015">
        <v>
4760725</v>
      </c>
      <c r="DM119" s="1016"/>
      <c r="DN119" s="1016"/>
      <c r="DO119" s="1016"/>
      <c r="DP119" s="1017"/>
      <c r="DQ119" s="1015">
        <v>
4254990</v>
      </c>
      <c r="DR119" s="1016"/>
      <c r="DS119" s="1016"/>
      <c r="DT119" s="1016"/>
      <c r="DU119" s="1017"/>
      <c r="DV119" s="1018">
        <v>
4.9000000000000004</v>
      </c>
      <c r="DW119" s="1019"/>
      <c r="DX119" s="1019"/>
      <c r="DY119" s="1019"/>
      <c r="DZ119" s="1020"/>
    </row>
    <row r="120" spans="1:130" s="226" customFormat="1" ht="26.25" customHeight="1">
      <c r="A120" s="1091"/>
      <c r="B120" s="978"/>
      <c r="C120" s="948" t="s">
        <v>
424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
226</v>
      </c>
      <c r="AB120" s="991"/>
      <c r="AC120" s="991"/>
      <c r="AD120" s="991"/>
      <c r="AE120" s="992"/>
      <c r="AF120" s="993" t="s">
        <v>
226</v>
      </c>
      <c r="AG120" s="991"/>
      <c r="AH120" s="991"/>
      <c r="AI120" s="991"/>
      <c r="AJ120" s="992"/>
      <c r="AK120" s="993" t="s">
        <v>
446</v>
      </c>
      <c r="AL120" s="991"/>
      <c r="AM120" s="991"/>
      <c r="AN120" s="991"/>
      <c r="AO120" s="992"/>
      <c r="AP120" s="994" t="s">
        <v>
446</v>
      </c>
      <c r="AQ120" s="995"/>
      <c r="AR120" s="995"/>
      <c r="AS120" s="995"/>
      <c r="AT120" s="996"/>
      <c r="AU120" s="1021" t="s">
        <v>
451</v>
      </c>
      <c r="AV120" s="1022"/>
      <c r="AW120" s="1022"/>
      <c r="AX120" s="1022"/>
      <c r="AY120" s="1023"/>
      <c r="AZ120" s="972" t="s">
        <v>
452</v>
      </c>
      <c r="BA120" s="921"/>
      <c r="BB120" s="921"/>
      <c r="BC120" s="921"/>
      <c r="BD120" s="921"/>
      <c r="BE120" s="921"/>
      <c r="BF120" s="921"/>
      <c r="BG120" s="921"/>
      <c r="BH120" s="921"/>
      <c r="BI120" s="921"/>
      <c r="BJ120" s="921"/>
      <c r="BK120" s="921"/>
      <c r="BL120" s="921"/>
      <c r="BM120" s="921"/>
      <c r="BN120" s="921"/>
      <c r="BO120" s="921"/>
      <c r="BP120" s="922"/>
      <c r="BQ120" s="958">
        <v>
128871862</v>
      </c>
      <c r="BR120" s="959"/>
      <c r="BS120" s="959"/>
      <c r="BT120" s="959"/>
      <c r="BU120" s="959"/>
      <c r="BV120" s="959">
        <v>
151402744</v>
      </c>
      <c r="BW120" s="959"/>
      <c r="BX120" s="959"/>
      <c r="BY120" s="959"/>
      <c r="BZ120" s="959"/>
      <c r="CA120" s="959">
        <v>
153024261</v>
      </c>
      <c r="CB120" s="959"/>
      <c r="CC120" s="959"/>
      <c r="CD120" s="959"/>
      <c r="CE120" s="959"/>
      <c r="CF120" s="973">
        <v>
175.2</v>
      </c>
      <c r="CG120" s="974"/>
      <c r="CH120" s="974"/>
      <c r="CI120" s="974"/>
      <c r="CJ120" s="974"/>
      <c r="CK120" s="1039" t="s">
        <v>
453</v>
      </c>
      <c r="CL120" s="1040"/>
      <c r="CM120" s="1040"/>
      <c r="CN120" s="1040"/>
      <c r="CO120" s="1041"/>
      <c r="CP120" s="1047" t="s">
        <v>
454</v>
      </c>
      <c r="CQ120" s="1048"/>
      <c r="CR120" s="1048"/>
      <c r="CS120" s="1048"/>
      <c r="CT120" s="1048"/>
      <c r="CU120" s="1048"/>
      <c r="CV120" s="1048"/>
      <c r="CW120" s="1048"/>
      <c r="CX120" s="1048"/>
      <c r="CY120" s="1048"/>
      <c r="CZ120" s="1048"/>
      <c r="DA120" s="1048"/>
      <c r="DB120" s="1048"/>
      <c r="DC120" s="1048"/>
      <c r="DD120" s="1048"/>
      <c r="DE120" s="1048"/>
      <c r="DF120" s="1049"/>
      <c r="DG120" s="958" t="s">
        <v>
446</v>
      </c>
      <c r="DH120" s="959"/>
      <c r="DI120" s="959"/>
      <c r="DJ120" s="959"/>
      <c r="DK120" s="959"/>
      <c r="DL120" s="959" t="s">
        <v>
226</v>
      </c>
      <c r="DM120" s="959"/>
      <c r="DN120" s="959"/>
      <c r="DO120" s="959"/>
      <c r="DP120" s="959"/>
      <c r="DQ120" s="959" t="s">
        <v>
446</v>
      </c>
      <c r="DR120" s="959"/>
      <c r="DS120" s="959"/>
      <c r="DT120" s="959"/>
      <c r="DU120" s="959"/>
      <c r="DV120" s="960" t="s">
        <v>
226</v>
      </c>
      <c r="DW120" s="960"/>
      <c r="DX120" s="960"/>
      <c r="DY120" s="960"/>
      <c r="DZ120" s="961"/>
    </row>
    <row r="121" spans="1:130" s="226" customFormat="1" ht="26.25" customHeight="1">
      <c r="A121" s="1091"/>
      <c r="B121" s="978"/>
      <c r="C121" s="999" t="s">
        <v>
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
446</v>
      </c>
      <c r="AB121" s="991"/>
      <c r="AC121" s="991"/>
      <c r="AD121" s="991"/>
      <c r="AE121" s="992"/>
      <c r="AF121" s="993" t="s">
        <v>
226</v>
      </c>
      <c r="AG121" s="991"/>
      <c r="AH121" s="991"/>
      <c r="AI121" s="991"/>
      <c r="AJ121" s="992"/>
      <c r="AK121" s="993" t="s">
        <v>
443</v>
      </c>
      <c r="AL121" s="991"/>
      <c r="AM121" s="991"/>
      <c r="AN121" s="991"/>
      <c r="AO121" s="992"/>
      <c r="AP121" s="994" t="s">
        <v>
456</v>
      </c>
      <c r="AQ121" s="995"/>
      <c r="AR121" s="995"/>
      <c r="AS121" s="995"/>
      <c r="AT121" s="996"/>
      <c r="AU121" s="1024"/>
      <c r="AV121" s="1025"/>
      <c r="AW121" s="1025"/>
      <c r="AX121" s="1025"/>
      <c r="AY121" s="1026"/>
      <c r="AZ121" s="981" t="s">
        <v>
457</v>
      </c>
      <c r="BA121" s="982"/>
      <c r="BB121" s="982"/>
      <c r="BC121" s="982"/>
      <c r="BD121" s="982"/>
      <c r="BE121" s="982"/>
      <c r="BF121" s="982"/>
      <c r="BG121" s="982"/>
      <c r="BH121" s="982"/>
      <c r="BI121" s="982"/>
      <c r="BJ121" s="982"/>
      <c r="BK121" s="982"/>
      <c r="BL121" s="982"/>
      <c r="BM121" s="982"/>
      <c r="BN121" s="982"/>
      <c r="BO121" s="982"/>
      <c r="BP121" s="983"/>
      <c r="BQ121" s="951" t="s">
        <v>
446</v>
      </c>
      <c r="BR121" s="952"/>
      <c r="BS121" s="952"/>
      <c r="BT121" s="952"/>
      <c r="BU121" s="952"/>
      <c r="BV121" s="952" t="s">
        <v>
446</v>
      </c>
      <c r="BW121" s="952"/>
      <c r="BX121" s="952"/>
      <c r="BY121" s="952"/>
      <c r="BZ121" s="952"/>
      <c r="CA121" s="952" t="s">
        <v>
226</v>
      </c>
      <c r="CB121" s="952"/>
      <c r="CC121" s="952"/>
      <c r="CD121" s="952"/>
      <c r="CE121" s="952"/>
      <c r="CF121" s="946" t="s">
        <v>
226</v>
      </c>
      <c r="CG121" s="947"/>
      <c r="CH121" s="947"/>
      <c r="CI121" s="947"/>
      <c r="CJ121" s="947"/>
      <c r="CK121" s="1042"/>
      <c r="CL121" s="1043"/>
      <c r="CM121" s="1043"/>
      <c r="CN121" s="1043"/>
      <c r="CO121" s="1044"/>
      <c r="CP121" s="1052" t="s">
        <v>
458</v>
      </c>
      <c r="CQ121" s="1053"/>
      <c r="CR121" s="1053"/>
      <c r="CS121" s="1053"/>
      <c r="CT121" s="1053"/>
      <c r="CU121" s="1053"/>
      <c r="CV121" s="1053"/>
      <c r="CW121" s="1053"/>
      <c r="CX121" s="1053"/>
      <c r="CY121" s="1053"/>
      <c r="CZ121" s="1053"/>
      <c r="DA121" s="1053"/>
      <c r="DB121" s="1053"/>
      <c r="DC121" s="1053"/>
      <c r="DD121" s="1053"/>
      <c r="DE121" s="1053"/>
      <c r="DF121" s="1054"/>
      <c r="DG121" s="951" t="s">
        <v>
226</v>
      </c>
      <c r="DH121" s="952"/>
      <c r="DI121" s="952"/>
      <c r="DJ121" s="952"/>
      <c r="DK121" s="952"/>
      <c r="DL121" s="952" t="s">
        <v>
456</v>
      </c>
      <c r="DM121" s="952"/>
      <c r="DN121" s="952"/>
      <c r="DO121" s="952"/>
      <c r="DP121" s="952"/>
      <c r="DQ121" s="952" t="s">
        <v>
226</v>
      </c>
      <c r="DR121" s="952"/>
      <c r="DS121" s="952"/>
      <c r="DT121" s="952"/>
      <c r="DU121" s="952"/>
      <c r="DV121" s="953" t="s">
        <v>
456</v>
      </c>
      <c r="DW121" s="953"/>
      <c r="DX121" s="953"/>
      <c r="DY121" s="953"/>
      <c r="DZ121" s="954"/>
    </row>
    <row r="122" spans="1:130" s="226" customFormat="1" ht="26.25" customHeight="1">
      <c r="A122" s="1091"/>
      <c r="B122" s="978"/>
      <c r="C122" s="948" t="s">
        <v>
434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
446</v>
      </c>
      <c r="AB122" s="991"/>
      <c r="AC122" s="991"/>
      <c r="AD122" s="991"/>
      <c r="AE122" s="992"/>
      <c r="AF122" s="993" t="s">
        <v>
226</v>
      </c>
      <c r="AG122" s="991"/>
      <c r="AH122" s="991"/>
      <c r="AI122" s="991"/>
      <c r="AJ122" s="992"/>
      <c r="AK122" s="993" t="s">
        <v>
226</v>
      </c>
      <c r="AL122" s="991"/>
      <c r="AM122" s="991"/>
      <c r="AN122" s="991"/>
      <c r="AO122" s="992"/>
      <c r="AP122" s="994" t="s">
        <v>
459</v>
      </c>
      <c r="AQ122" s="995"/>
      <c r="AR122" s="995"/>
      <c r="AS122" s="995"/>
      <c r="AT122" s="996"/>
      <c r="AU122" s="1024"/>
      <c r="AV122" s="1025"/>
      <c r="AW122" s="1025"/>
      <c r="AX122" s="1025"/>
      <c r="AY122" s="1026"/>
      <c r="AZ122" s="1006" t="s">
        <v>
460</v>
      </c>
      <c r="BA122" s="997"/>
      <c r="BB122" s="997"/>
      <c r="BC122" s="997"/>
      <c r="BD122" s="997"/>
      <c r="BE122" s="997"/>
      <c r="BF122" s="997"/>
      <c r="BG122" s="997"/>
      <c r="BH122" s="997"/>
      <c r="BI122" s="997"/>
      <c r="BJ122" s="997"/>
      <c r="BK122" s="997"/>
      <c r="BL122" s="997"/>
      <c r="BM122" s="997"/>
      <c r="BN122" s="997"/>
      <c r="BO122" s="997"/>
      <c r="BP122" s="998"/>
      <c r="BQ122" s="1029">
        <v>
41508538</v>
      </c>
      <c r="BR122" s="1030"/>
      <c r="BS122" s="1030"/>
      <c r="BT122" s="1030"/>
      <c r="BU122" s="1030"/>
      <c r="BV122" s="1030">
        <v>
38119866</v>
      </c>
      <c r="BW122" s="1030"/>
      <c r="BX122" s="1030"/>
      <c r="BY122" s="1030"/>
      <c r="BZ122" s="1030"/>
      <c r="CA122" s="1030">
        <v>
34794978</v>
      </c>
      <c r="CB122" s="1030"/>
      <c r="CC122" s="1030"/>
      <c r="CD122" s="1030"/>
      <c r="CE122" s="1030"/>
      <c r="CF122" s="1050">
        <v>
39.799999999999997</v>
      </c>
      <c r="CG122" s="1051"/>
      <c r="CH122" s="1051"/>
      <c r="CI122" s="1051"/>
      <c r="CJ122" s="1051"/>
      <c r="CK122" s="1042"/>
      <c r="CL122" s="1043"/>
      <c r="CM122" s="1043"/>
      <c r="CN122" s="1043"/>
      <c r="CO122" s="1044"/>
      <c r="CP122" s="1052" t="s">
        <v>
461</v>
      </c>
      <c r="CQ122" s="1053"/>
      <c r="CR122" s="1053"/>
      <c r="CS122" s="1053"/>
      <c r="CT122" s="1053"/>
      <c r="CU122" s="1053"/>
      <c r="CV122" s="1053"/>
      <c r="CW122" s="1053"/>
      <c r="CX122" s="1053"/>
      <c r="CY122" s="1053"/>
      <c r="CZ122" s="1053"/>
      <c r="DA122" s="1053"/>
      <c r="DB122" s="1053"/>
      <c r="DC122" s="1053"/>
      <c r="DD122" s="1053"/>
      <c r="DE122" s="1053"/>
      <c r="DF122" s="1054"/>
      <c r="DG122" s="951" t="s">
        <v>
446</v>
      </c>
      <c r="DH122" s="952"/>
      <c r="DI122" s="952"/>
      <c r="DJ122" s="952"/>
      <c r="DK122" s="952"/>
      <c r="DL122" s="952" t="s">
        <v>
226</v>
      </c>
      <c r="DM122" s="952"/>
      <c r="DN122" s="952"/>
      <c r="DO122" s="952"/>
      <c r="DP122" s="952"/>
      <c r="DQ122" s="952" t="s">
        <v>
226</v>
      </c>
      <c r="DR122" s="952"/>
      <c r="DS122" s="952"/>
      <c r="DT122" s="952"/>
      <c r="DU122" s="952"/>
      <c r="DV122" s="953" t="s">
        <v>
226</v>
      </c>
      <c r="DW122" s="953"/>
      <c r="DX122" s="953"/>
      <c r="DY122" s="953"/>
      <c r="DZ122" s="954"/>
    </row>
    <row r="123" spans="1:130" s="226" customFormat="1" ht="26.25" customHeight="1">
      <c r="A123" s="1091"/>
      <c r="B123" s="978"/>
      <c r="C123" s="948" t="s">
        <v>
440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
459</v>
      </c>
      <c r="AB123" s="991"/>
      <c r="AC123" s="991"/>
      <c r="AD123" s="991"/>
      <c r="AE123" s="992"/>
      <c r="AF123" s="993" t="s">
        <v>
226</v>
      </c>
      <c r="AG123" s="991"/>
      <c r="AH123" s="991"/>
      <c r="AI123" s="991"/>
      <c r="AJ123" s="992"/>
      <c r="AK123" s="993" t="s">
        <v>
446</v>
      </c>
      <c r="AL123" s="991"/>
      <c r="AM123" s="991"/>
      <c r="AN123" s="991"/>
      <c r="AO123" s="992"/>
      <c r="AP123" s="994" t="s">
        <v>
446</v>
      </c>
      <c r="AQ123" s="995"/>
      <c r="AR123" s="995"/>
      <c r="AS123" s="995"/>
      <c r="AT123" s="996"/>
      <c r="AU123" s="1027"/>
      <c r="AV123" s="1028"/>
      <c r="AW123" s="1028"/>
      <c r="AX123" s="1028"/>
      <c r="AY123" s="1028"/>
      <c r="AZ123" s="257" t="s">
        <v>
180</v>
      </c>
      <c r="BA123" s="257"/>
      <c r="BB123" s="257"/>
      <c r="BC123" s="257"/>
      <c r="BD123" s="257"/>
      <c r="BE123" s="257"/>
      <c r="BF123" s="257"/>
      <c r="BG123" s="257"/>
      <c r="BH123" s="257"/>
      <c r="BI123" s="257"/>
      <c r="BJ123" s="257"/>
      <c r="BK123" s="257"/>
      <c r="BL123" s="257"/>
      <c r="BM123" s="257"/>
      <c r="BN123" s="257"/>
      <c r="BO123" s="1007" t="s">
        <v>
462</v>
      </c>
      <c r="BP123" s="1038"/>
      <c r="BQ123" s="1097">
        <v>
170380400</v>
      </c>
      <c r="BR123" s="1098"/>
      <c r="BS123" s="1098"/>
      <c r="BT123" s="1098"/>
      <c r="BU123" s="1098"/>
      <c r="BV123" s="1098">
        <v>
189522610</v>
      </c>
      <c r="BW123" s="1098"/>
      <c r="BX123" s="1098"/>
      <c r="BY123" s="1098"/>
      <c r="BZ123" s="1098"/>
      <c r="CA123" s="1098">
        <v>
187819239</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
444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
226</v>
      </c>
      <c r="AB124" s="991"/>
      <c r="AC124" s="991"/>
      <c r="AD124" s="991"/>
      <c r="AE124" s="992"/>
      <c r="AF124" s="993" t="s">
        <v>
226</v>
      </c>
      <c r="AG124" s="991"/>
      <c r="AH124" s="991"/>
      <c r="AI124" s="991"/>
      <c r="AJ124" s="992"/>
      <c r="AK124" s="993" t="s">
        <v>
446</v>
      </c>
      <c r="AL124" s="991"/>
      <c r="AM124" s="991"/>
      <c r="AN124" s="991"/>
      <c r="AO124" s="992"/>
      <c r="AP124" s="994" t="s">
        <v>
456</v>
      </c>
      <c r="AQ124" s="995"/>
      <c r="AR124" s="995"/>
      <c r="AS124" s="995"/>
      <c r="AT124" s="996"/>
      <c r="AU124" s="1093" t="s">
        <v>
463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
226</v>
      </c>
      <c r="BR124" s="1060"/>
      <c r="BS124" s="1060"/>
      <c r="BT124" s="1060"/>
      <c r="BU124" s="1060"/>
      <c r="BV124" s="1060" t="s">
        <v>
226</v>
      </c>
      <c r="BW124" s="1060"/>
      <c r="BX124" s="1060"/>
      <c r="BY124" s="1060"/>
      <c r="BZ124" s="1060"/>
      <c r="CA124" s="1060" t="s">
        <v>
226</v>
      </c>
      <c r="CB124" s="1060"/>
      <c r="CC124" s="1060"/>
      <c r="CD124" s="1060"/>
      <c r="CE124" s="1060"/>
      <c r="CF124" s="1061"/>
      <c r="CG124" s="1062"/>
      <c r="CH124" s="1062"/>
      <c r="CI124" s="1062"/>
      <c r="CJ124" s="1063"/>
      <c r="CK124" s="1045"/>
      <c r="CL124" s="1045"/>
      <c r="CM124" s="1045"/>
      <c r="CN124" s="1045"/>
      <c r="CO124" s="1046"/>
      <c r="CP124" s="1052" t="s">
        <v>
464</v>
      </c>
      <c r="CQ124" s="1053"/>
      <c r="CR124" s="1053"/>
      <c r="CS124" s="1053"/>
      <c r="CT124" s="1053"/>
      <c r="CU124" s="1053"/>
      <c r="CV124" s="1053"/>
      <c r="CW124" s="1053"/>
      <c r="CX124" s="1053"/>
      <c r="CY124" s="1053"/>
      <c r="CZ124" s="1053"/>
      <c r="DA124" s="1053"/>
      <c r="DB124" s="1053"/>
      <c r="DC124" s="1053"/>
      <c r="DD124" s="1053"/>
      <c r="DE124" s="1053"/>
      <c r="DF124" s="1054"/>
      <c r="DG124" s="1037" t="s">
        <v>
456</v>
      </c>
      <c r="DH124" s="1016"/>
      <c r="DI124" s="1016"/>
      <c r="DJ124" s="1016"/>
      <c r="DK124" s="1017"/>
      <c r="DL124" s="1015" t="s">
        <v>
446</v>
      </c>
      <c r="DM124" s="1016"/>
      <c r="DN124" s="1016"/>
      <c r="DO124" s="1016"/>
      <c r="DP124" s="1017"/>
      <c r="DQ124" s="1015" t="s">
        <v>
446</v>
      </c>
      <c r="DR124" s="1016"/>
      <c r="DS124" s="1016"/>
      <c r="DT124" s="1016"/>
      <c r="DU124" s="1017"/>
      <c r="DV124" s="1018" t="s">
        <v>
446</v>
      </c>
      <c r="DW124" s="1019"/>
      <c r="DX124" s="1019"/>
      <c r="DY124" s="1019"/>
      <c r="DZ124" s="1020"/>
    </row>
    <row r="125" spans="1:130" s="226" customFormat="1" ht="26.25" customHeight="1">
      <c r="A125" s="1091"/>
      <c r="B125" s="978"/>
      <c r="C125" s="948" t="s">
        <v>
447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
226</v>
      </c>
      <c r="AB125" s="991"/>
      <c r="AC125" s="991"/>
      <c r="AD125" s="991"/>
      <c r="AE125" s="992"/>
      <c r="AF125" s="993" t="s">
        <v>
226</v>
      </c>
      <c r="AG125" s="991"/>
      <c r="AH125" s="991"/>
      <c r="AI125" s="991"/>
      <c r="AJ125" s="992"/>
      <c r="AK125" s="993" t="s">
        <v>
465</v>
      </c>
      <c r="AL125" s="991"/>
      <c r="AM125" s="991"/>
      <c r="AN125" s="991"/>
      <c r="AO125" s="992"/>
      <c r="AP125" s="994" t="s">
        <v>
226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
466</v>
      </c>
      <c r="CL125" s="1040"/>
      <c r="CM125" s="1040"/>
      <c r="CN125" s="1040"/>
      <c r="CO125" s="1041"/>
      <c r="CP125" s="972" t="s">
        <v>
467</v>
      </c>
      <c r="CQ125" s="921"/>
      <c r="CR125" s="921"/>
      <c r="CS125" s="921"/>
      <c r="CT125" s="921"/>
      <c r="CU125" s="921"/>
      <c r="CV125" s="921"/>
      <c r="CW125" s="921"/>
      <c r="CX125" s="921"/>
      <c r="CY125" s="921"/>
      <c r="CZ125" s="921"/>
      <c r="DA125" s="921"/>
      <c r="DB125" s="921"/>
      <c r="DC125" s="921"/>
      <c r="DD125" s="921"/>
      <c r="DE125" s="921"/>
      <c r="DF125" s="922"/>
      <c r="DG125" s="958" t="s">
        <v>
226</v>
      </c>
      <c r="DH125" s="959"/>
      <c r="DI125" s="959"/>
      <c r="DJ125" s="959"/>
      <c r="DK125" s="959"/>
      <c r="DL125" s="959" t="s">
        <v>
226</v>
      </c>
      <c r="DM125" s="959"/>
      <c r="DN125" s="959"/>
      <c r="DO125" s="959"/>
      <c r="DP125" s="959"/>
      <c r="DQ125" s="959" t="s">
        <v>
446</v>
      </c>
      <c r="DR125" s="959"/>
      <c r="DS125" s="959"/>
      <c r="DT125" s="959"/>
      <c r="DU125" s="959"/>
      <c r="DV125" s="960" t="s">
        <v>
226</v>
      </c>
      <c r="DW125" s="960"/>
      <c r="DX125" s="960"/>
      <c r="DY125" s="960"/>
      <c r="DZ125" s="961"/>
    </row>
    <row r="126" spans="1:130" s="226" customFormat="1" ht="26.25" customHeight="1" thickBot="1">
      <c r="A126" s="1091"/>
      <c r="B126" s="978"/>
      <c r="C126" s="948" t="s">
        <v>
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
114231</v>
      </c>
      <c r="AB126" s="991"/>
      <c r="AC126" s="991"/>
      <c r="AD126" s="991"/>
      <c r="AE126" s="992"/>
      <c r="AF126" s="993">
        <v>
72762</v>
      </c>
      <c r="AG126" s="991"/>
      <c r="AH126" s="991"/>
      <c r="AI126" s="991"/>
      <c r="AJ126" s="992"/>
      <c r="AK126" s="993">
        <v>
72826</v>
      </c>
      <c r="AL126" s="991"/>
      <c r="AM126" s="991"/>
      <c r="AN126" s="991"/>
      <c r="AO126" s="992"/>
      <c r="AP126" s="994">
        <v>
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
468</v>
      </c>
      <c r="CQ126" s="982"/>
      <c r="CR126" s="982"/>
      <c r="CS126" s="982"/>
      <c r="CT126" s="982"/>
      <c r="CU126" s="982"/>
      <c r="CV126" s="982"/>
      <c r="CW126" s="982"/>
      <c r="CX126" s="982"/>
      <c r="CY126" s="982"/>
      <c r="CZ126" s="982"/>
      <c r="DA126" s="982"/>
      <c r="DB126" s="982"/>
      <c r="DC126" s="982"/>
      <c r="DD126" s="982"/>
      <c r="DE126" s="982"/>
      <c r="DF126" s="983"/>
      <c r="DG126" s="951" t="s">
        <v>
446</v>
      </c>
      <c r="DH126" s="952"/>
      <c r="DI126" s="952"/>
      <c r="DJ126" s="952"/>
      <c r="DK126" s="952"/>
      <c r="DL126" s="952" t="s">
        <v>
443</v>
      </c>
      <c r="DM126" s="952"/>
      <c r="DN126" s="952"/>
      <c r="DO126" s="952"/>
      <c r="DP126" s="952"/>
      <c r="DQ126" s="952" t="s">
        <v>
456</v>
      </c>
      <c r="DR126" s="952"/>
      <c r="DS126" s="952"/>
      <c r="DT126" s="952"/>
      <c r="DU126" s="952"/>
      <c r="DV126" s="953" t="s">
        <v>
226</v>
      </c>
      <c r="DW126" s="953"/>
      <c r="DX126" s="953"/>
      <c r="DY126" s="953"/>
      <c r="DZ126" s="954"/>
    </row>
    <row r="127" spans="1:130" s="226" customFormat="1" ht="26.25" customHeight="1">
      <c r="A127" s="1092"/>
      <c r="B127" s="980"/>
      <c r="C127" s="1034" t="s">
        <v>
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
586816</v>
      </c>
      <c r="AB127" s="991"/>
      <c r="AC127" s="991"/>
      <c r="AD127" s="991"/>
      <c r="AE127" s="992"/>
      <c r="AF127" s="993">
        <v>
453660</v>
      </c>
      <c r="AG127" s="991"/>
      <c r="AH127" s="991"/>
      <c r="AI127" s="991"/>
      <c r="AJ127" s="992"/>
      <c r="AK127" s="993">
        <v>
356898</v>
      </c>
      <c r="AL127" s="991"/>
      <c r="AM127" s="991"/>
      <c r="AN127" s="991"/>
      <c r="AO127" s="992"/>
      <c r="AP127" s="994">
        <v>
0.4</v>
      </c>
      <c r="AQ127" s="995"/>
      <c r="AR127" s="995"/>
      <c r="AS127" s="995"/>
      <c r="AT127" s="996"/>
      <c r="AU127" s="262"/>
      <c r="AV127" s="262"/>
      <c r="AW127" s="262"/>
      <c r="AX127" s="1064" t="s">
        <v>
470</v>
      </c>
      <c r="AY127" s="1065"/>
      <c r="AZ127" s="1065"/>
      <c r="BA127" s="1065"/>
      <c r="BB127" s="1065"/>
      <c r="BC127" s="1065"/>
      <c r="BD127" s="1065"/>
      <c r="BE127" s="1066"/>
      <c r="BF127" s="1067" t="s">
        <v>
471</v>
      </c>
      <c r="BG127" s="1065"/>
      <c r="BH127" s="1065"/>
      <c r="BI127" s="1065"/>
      <c r="BJ127" s="1065"/>
      <c r="BK127" s="1065"/>
      <c r="BL127" s="1066"/>
      <c r="BM127" s="1067" t="s">
        <v>
472</v>
      </c>
      <c r="BN127" s="1065"/>
      <c r="BO127" s="1065"/>
      <c r="BP127" s="1065"/>
      <c r="BQ127" s="1065"/>
      <c r="BR127" s="1065"/>
      <c r="BS127" s="1066"/>
      <c r="BT127" s="1067" t="s">
        <v>
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
474</v>
      </c>
      <c r="CQ127" s="982"/>
      <c r="CR127" s="982"/>
      <c r="CS127" s="982"/>
      <c r="CT127" s="982"/>
      <c r="CU127" s="982"/>
      <c r="CV127" s="982"/>
      <c r="CW127" s="982"/>
      <c r="CX127" s="982"/>
      <c r="CY127" s="982"/>
      <c r="CZ127" s="982"/>
      <c r="DA127" s="982"/>
      <c r="DB127" s="982"/>
      <c r="DC127" s="982"/>
      <c r="DD127" s="982"/>
      <c r="DE127" s="982"/>
      <c r="DF127" s="983"/>
      <c r="DG127" s="951" t="s">
        <v>
456</v>
      </c>
      <c r="DH127" s="952"/>
      <c r="DI127" s="952"/>
      <c r="DJ127" s="952"/>
      <c r="DK127" s="952"/>
      <c r="DL127" s="952" t="s">
        <v>
465</v>
      </c>
      <c r="DM127" s="952"/>
      <c r="DN127" s="952"/>
      <c r="DO127" s="952"/>
      <c r="DP127" s="952"/>
      <c r="DQ127" s="952" t="s">
        <v>
465</v>
      </c>
      <c r="DR127" s="952"/>
      <c r="DS127" s="952"/>
      <c r="DT127" s="952"/>
      <c r="DU127" s="952"/>
      <c r="DV127" s="953" t="s">
        <v>
446</v>
      </c>
      <c r="DW127" s="953"/>
      <c r="DX127" s="953"/>
      <c r="DY127" s="953"/>
      <c r="DZ127" s="954"/>
    </row>
    <row r="128" spans="1:130" s="226" customFormat="1" ht="26.25" customHeight="1" thickBot="1">
      <c r="A128" s="1075" t="s">
        <v>
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
476</v>
      </c>
      <c r="X128" s="1077"/>
      <c r="Y128" s="1077"/>
      <c r="Z128" s="1078"/>
      <c r="AA128" s="1079" t="s">
        <v>
446</v>
      </c>
      <c r="AB128" s="1080"/>
      <c r="AC128" s="1080"/>
      <c r="AD128" s="1080"/>
      <c r="AE128" s="1081"/>
      <c r="AF128" s="1082" t="s">
        <v>
456</v>
      </c>
      <c r="AG128" s="1080"/>
      <c r="AH128" s="1080"/>
      <c r="AI128" s="1080"/>
      <c r="AJ128" s="1081"/>
      <c r="AK128" s="1082" t="s">
        <v>
446</v>
      </c>
      <c r="AL128" s="1080"/>
      <c r="AM128" s="1080"/>
      <c r="AN128" s="1080"/>
      <c r="AO128" s="1081"/>
      <c r="AP128" s="1083"/>
      <c r="AQ128" s="1084"/>
      <c r="AR128" s="1084"/>
      <c r="AS128" s="1084"/>
      <c r="AT128" s="1085"/>
      <c r="AU128" s="262"/>
      <c r="AV128" s="262"/>
      <c r="AW128" s="262"/>
      <c r="AX128" s="920" t="s">
        <v>
477</v>
      </c>
      <c r="AY128" s="921"/>
      <c r="AZ128" s="921"/>
      <c r="BA128" s="921"/>
      <c r="BB128" s="921"/>
      <c r="BC128" s="921"/>
      <c r="BD128" s="921"/>
      <c r="BE128" s="922"/>
      <c r="BF128" s="1086" t="s">
        <v>
226</v>
      </c>
      <c r="BG128" s="1087"/>
      <c r="BH128" s="1087"/>
      <c r="BI128" s="1087"/>
      <c r="BJ128" s="1087"/>
      <c r="BK128" s="1087"/>
      <c r="BL128" s="1088"/>
      <c r="BM128" s="1086">
        <v>
11.25</v>
      </c>
      <c r="BN128" s="1087"/>
      <c r="BO128" s="1087"/>
      <c r="BP128" s="1087"/>
      <c r="BQ128" s="1087"/>
      <c r="BR128" s="1087"/>
      <c r="BS128" s="1088"/>
      <c r="BT128" s="1086">
        <v>
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
478</v>
      </c>
      <c r="CQ128" s="1069"/>
      <c r="CR128" s="1069"/>
      <c r="CS128" s="1069"/>
      <c r="CT128" s="1069"/>
      <c r="CU128" s="1069"/>
      <c r="CV128" s="1069"/>
      <c r="CW128" s="1069"/>
      <c r="CX128" s="1069"/>
      <c r="CY128" s="1069"/>
      <c r="CZ128" s="1069"/>
      <c r="DA128" s="1069"/>
      <c r="DB128" s="1069"/>
      <c r="DC128" s="1069"/>
      <c r="DD128" s="1069"/>
      <c r="DE128" s="1069"/>
      <c r="DF128" s="1070"/>
      <c r="DG128" s="1071" t="s">
        <v>
226</v>
      </c>
      <c r="DH128" s="1072"/>
      <c r="DI128" s="1072"/>
      <c r="DJ128" s="1072"/>
      <c r="DK128" s="1072"/>
      <c r="DL128" s="1072" t="s">
        <v>
226</v>
      </c>
      <c r="DM128" s="1072"/>
      <c r="DN128" s="1072"/>
      <c r="DO128" s="1072"/>
      <c r="DP128" s="1072"/>
      <c r="DQ128" s="1072" t="s">
        <v>
448</v>
      </c>
      <c r="DR128" s="1072"/>
      <c r="DS128" s="1072"/>
      <c r="DT128" s="1072"/>
      <c r="DU128" s="1072"/>
      <c r="DV128" s="1073" t="s">
        <v>
226</v>
      </c>
      <c r="DW128" s="1073"/>
      <c r="DX128" s="1073"/>
      <c r="DY128" s="1073"/>
      <c r="DZ128" s="1074"/>
    </row>
    <row r="129" spans="1:131" s="226" customFormat="1" ht="26.25" customHeight="1">
      <c r="A129" s="962" t="s">
        <v>
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
479</v>
      </c>
      <c r="X129" s="1106"/>
      <c r="Y129" s="1106"/>
      <c r="Z129" s="1107"/>
      <c r="AA129" s="990">
        <v>
83779255</v>
      </c>
      <c r="AB129" s="991"/>
      <c r="AC129" s="991"/>
      <c r="AD129" s="991"/>
      <c r="AE129" s="992"/>
      <c r="AF129" s="993">
        <v>
89051367</v>
      </c>
      <c r="AG129" s="991"/>
      <c r="AH129" s="991"/>
      <c r="AI129" s="991"/>
      <c r="AJ129" s="992"/>
      <c r="AK129" s="993">
        <v>
91095841</v>
      </c>
      <c r="AL129" s="991"/>
      <c r="AM129" s="991"/>
      <c r="AN129" s="991"/>
      <c r="AO129" s="992"/>
      <c r="AP129" s="1108"/>
      <c r="AQ129" s="1109"/>
      <c r="AR129" s="1109"/>
      <c r="AS129" s="1109"/>
      <c r="AT129" s="1110"/>
      <c r="AU129" s="264"/>
      <c r="AV129" s="264"/>
      <c r="AW129" s="264"/>
      <c r="AX129" s="1099" t="s">
        <v>
480</v>
      </c>
      <c r="AY129" s="982"/>
      <c r="AZ129" s="982"/>
      <c r="BA129" s="982"/>
      <c r="BB129" s="982"/>
      <c r="BC129" s="982"/>
      <c r="BD129" s="982"/>
      <c r="BE129" s="983"/>
      <c r="BF129" s="1100" t="s">
        <v>
226</v>
      </c>
      <c r="BG129" s="1101"/>
      <c r="BH129" s="1101"/>
      <c r="BI129" s="1101"/>
      <c r="BJ129" s="1101"/>
      <c r="BK129" s="1101"/>
      <c r="BL129" s="1102"/>
      <c r="BM129" s="1100">
        <v>
16.25</v>
      </c>
      <c r="BN129" s="1101"/>
      <c r="BO129" s="1101"/>
      <c r="BP129" s="1101"/>
      <c r="BQ129" s="1101"/>
      <c r="BR129" s="1101"/>
      <c r="BS129" s="1102"/>
      <c r="BT129" s="1100">
        <v>
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
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
482</v>
      </c>
      <c r="X130" s="1106"/>
      <c r="Y130" s="1106"/>
      <c r="Z130" s="1107"/>
      <c r="AA130" s="990">
        <v>
4140518</v>
      </c>
      <c r="AB130" s="991"/>
      <c r="AC130" s="991"/>
      <c r="AD130" s="991"/>
      <c r="AE130" s="992"/>
      <c r="AF130" s="993">
        <v>
3707280</v>
      </c>
      <c r="AG130" s="991"/>
      <c r="AH130" s="991"/>
      <c r="AI130" s="991"/>
      <c r="AJ130" s="992"/>
      <c r="AK130" s="993">
        <v>
3751929</v>
      </c>
      <c r="AL130" s="991"/>
      <c r="AM130" s="991"/>
      <c r="AN130" s="991"/>
      <c r="AO130" s="992"/>
      <c r="AP130" s="1108"/>
      <c r="AQ130" s="1109"/>
      <c r="AR130" s="1109"/>
      <c r="AS130" s="1109"/>
      <c r="AT130" s="1110"/>
      <c r="AU130" s="264"/>
      <c r="AV130" s="264"/>
      <c r="AW130" s="264"/>
      <c r="AX130" s="1099" t="s">
        <v>
483</v>
      </c>
      <c r="AY130" s="982"/>
      <c r="AZ130" s="982"/>
      <c r="BA130" s="982"/>
      <c r="BB130" s="982"/>
      <c r="BC130" s="982"/>
      <c r="BD130" s="982"/>
      <c r="BE130" s="983"/>
      <c r="BF130" s="1136">
        <v>
-2.5</v>
      </c>
      <c r="BG130" s="1137"/>
      <c r="BH130" s="1137"/>
      <c r="BI130" s="1137"/>
      <c r="BJ130" s="1137"/>
      <c r="BK130" s="1137"/>
      <c r="BL130" s="1138"/>
      <c r="BM130" s="1136">
        <v>
25</v>
      </c>
      <c r="BN130" s="1137"/>
      <c r="BO130" s="1137"/>
      <c r="BP130" s="1137"/>
      <c r="BQ130" s="1137"/>
      <c r="BR130" s="1137"/>
      <c r="BS130" s="1138"/>
      <c r="BT130" s="1136">
        <v>
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
484</v>
      </c>
      <c r="X131" s="1144"/>
      <c r="Y131" s="1144"/>
      <c r="Z131" s="1145"/>
      <c r="AA131" s="1037">
        <v>
79638737</v>
      </c>
      <c r="AB131" s="1016"/>
      <c r="AC131" s="1016"/>
      <c r="AD131" s="1016"/>
      <c r="AE131" s="1017"/>
      <c r="AF131" s="1015">
        <v>
85344087</v>
      </c>
      <c r="AG131" s="1016"/>
      <c r="AH131" s="1016"/>
      <c r="AI131" s="1016"/>
      <c r="AJ131" s="1017"/>
      <c r="AK131" s="1015">
        <v>
87343912</v>
      </c>
      <c r="AL131" s="1016"/>
      <c r="AM131" s="1016"/>
      <c r="AN131" s="1016"/>
      <c r="AO131" s="1017"/>
      <c r="AP131" s="1146"/>
      <c r="AQ131" s="1147"/>
      <c r="AR131" s="1147"/>
      <c r="AS131" s="1147"/>
      <c r="AT131" s="1148"/>
      <c r="AU131" s="264"/>
      <c r="AV131" s="264"/>
      <c r="AW131" s="264"/>
      <c r="AX131" s="1118" t="s">
        <v>
485</v>
      </c>
      <c r="AY131" s="1069"/>
      <c r="AZ131" s="1069"/>
      <c r="BA131" s="1069"/>
      <c r="BB131" s="1069"/>
      <c r="BC131" s="1069"/>
      <c r="BD131" s="1069"/>
      <c r="BE131" s="1070"/>
      <c r="BF131" s="1119" t="s">
        <v>
226</v>
      </c>
      <c r="BG131" s="1120"/>
      <c r="BH131" s="1120"/>
      <c r="BI131" s="1120"/>
      <c r="BJ131" s="1120"/>
      <c r="BK131" s="1120"/>
      <c r="BL131" s="1121"/>
      <c r="BM131" s="1119">
        <v>
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
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
487</v>
      </c>
      <c r="W132" s="1129"/>
      <c r="X132" s="1129"/>
      <c r="Y132" s="1129"/>
      <c r="Z132" s="1130"/>
      <c r="AA132" s="1131">
        <v>
-2.3306158159999999</v>
      </c>
      <c r="AB132" s="1132"/>
      <c r="AC132" s="1132"/>
      <c r="AD132" s="1132"/>
      <c r="AE132" s="1133"/>
      <c r="AF132" s="1134">
        <v>
-2.408927287</v>
      </c>
      <c r="AG132" s="1132"/>
      <c r="AH132" s="1132"/>
      <c r="AI132" s="1132"/>
      <c r="AJ132" s="1133"/>
      <c r="AK132" s="1134">
        <v>
-2.7967055109999999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
488</v>
      </c>
      <c r="W133" s="1112"/>
      <c r="X133" s="1112"/>
      <c r="Y133" s="1112"/>
      <c r="Z133" s="1113"/>
      <c r="AA133" s="1114">
        <v>
-1.9</v>
      </c>
      <c r="AB133" s="1115"/>
      <c r="AC133" s="1115"/>
      <c r="AD133" s="1115"/>
      <c r="AE133" s="1116"/>
      <c r="AF133" s="1114">
        <v>
-2.2000000000000002</v>
      </c>
      <c r="AG133" s="1115"/>
      <c r="AH133" s="1115"/>
      <c r="AI133" s="1115"/>
      <c r="AJ133" s="1116"/>
      <c r="AK133" s="1114">
        <v>
-2.5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sCzLVXspCRB6HwdTLa2nLo6pxWtETlKshouFFfIPAsgXp0OS04N5qvKf0ElOXiY3U9l6LoT8+UeFVcOrrjK/Q==" saltValue="wqiYeqirNZRmaczygwSW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nHIupB0iryu0pgqk85cDhY1RHJNBUil9LHjWJTqWrgBqqdct/+1+6ulGW9DpI0BFvlhqf2Lj1xByo0T00dSgw==" saltValue="DemBP62Scg/e2cruiWukq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TUGfszRsi1mzvqM70Z+oObUmRtztWTWtAG4aLyiqKiBu6TyRVCBi9M28oWL9pbTrS5w5MqP8j3TLIAGTZ3QGw==" saltValue="1/TwR/0fbxjb3sxRlysha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
492</v>
      </c>
      <c r="AP7" s="283"/>
      <c r="AQ7" s="284" t="s">
        <v>
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
494</v>
      </c>
      <c r="AQ8" s="290" t="s">
        <v>
495</v>
      </c>
      <c r="AR8" s="291" t="s">
        <v>
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
497</v>
      </c>
      <c r="AL9" s="1155"/>
      <c r="AM9" s="1155"/>
      <c r="AN9" s="1156"/>
      <c r="AO9" s="292">
        <v>
18930461</v>
      </c>
      <c r="AP9" s="292">
        <v>
74635</v>
      </c>
      <c r="AQ9" s="293">
        <v>
62872</v>
      </c>
      <c r="AR9" s="294">
        <v>
18.7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
498</v>
      </c>
      <c r="AL10" s="1155"/>
      <c r="AM10" s="1155"/>
      <c r="AN10" s="1156"/>
      <c r="AO10" s="295">
        <v>
481795</v>
      </c>
      <c r="AP10" s="295">
        <v>
1900</v>
      </c>
      <c r="AQ10" s="296">
        <v>
1100</v>
      </c>
      <c r="AR10" s="297">
        <v>
72.7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
499</v>
      </c>
      <c r="AL11" s="1155"/>
      <c r="AM11" s="1155"/>
      <c r="AN11" s="1156"/>
      <c r="AO11" s="295">
        <v>
308420</v>
      </c>
      <c r="AP11" s="295">
        <v>
1216</v>
      </c>
      <c r="AQ11" s="296">
        <v>
909</v>
      </c>
      <c r="AR11" s="297">
        <v>
33.799999999999997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
500</v>
      </c>
      <c r="AL12" s="1155"/>
      <c r="AM12" s="1155"/>
      <c r="AN12" s="1156"/>
      <c r="AO12" s="295" t="s">
        <v>
501</v>
      </c>
      <c r="AP12" s="295" t="s">
        <v>
501</v>
      </c>
      <c r="AQ12" s="296" t="s">
        <v>
501</v>
      </c>
      <c r="AR12" s="297" t="s">
        <v>
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
502</v>
      </c>
      <c r="AL13" s="1155"/>
      <c r="AM13" s="1155"/>
      <c r="AN13" s="1156"/>
      <c r="AO13" s="295" t="s">
        <v>
501</v>
      </c>
      <c r="AP13" s="295" t="s">
        <v>
501</v>
      </c>
      <c r="AQ13" s="296" t="s">
        <v>
501</v>
      </c>
      <c r="AR13" s="297" t="s">
        <v>
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
503</v>
      </c>
      <c r="AL14" s="1155"/>
      <c r="AM14" s="1155"/>
      <c r="AN14" s="1156"/>
      <c r="AO14" s="295">
        <v>
408591</v>
      </c>
      <c r="AP14" s="295">
        <v>
1611</v>
      </c>
      <c r="AQ14" s="296">
        <v>
2296</v>
      </c>
      <c r="AR14" s="297">
        <v>
-29.8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
504</v>
      </c>
      <c r="AL15" s="1155"/>
      <c r="AM15" s="1155"/>
      <c r="AN15" s="1156"/>
      <c r="AO15" s="295">
        <v>
558977</v>
      </c>
      <c r="AP15" s="295">
        <v>
2204</v>
      </c>
      <c r="AQ15" s="296">
        <v>
1417</v>
      </c>
      <c r="AR15" s="297">
        <v>
55.5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
505</v>
      </c>
      <c r="AL16" s="1158"/>
      <c r="AM16" s="1158"/>
      <c r="AN16" s="1159"/>
      <c r="AO16" s="295">
        <v>
-1259915</v>
      </c>
      <c r="AP16" s="295">
        <v>
-4967</v>
      </c>
      <c r="AQ16" s="296">
        <v>
-4503</v>
      </c>
      <c r="AR16" s="297">
        <v>
10.3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
180</v>
      </c>
      <c r="AL17" s="1158"/>
      <c r="AM17" s="1158"/>
      <c r="AN17" s="1159"/>
      <c r="AO17" s="295">
        <v>
19428329</v>
      </c>
      <c r="AP17" s="295">
        <v>
76598</v>
      </c>
      <c r="AQ17" s="296">
        <v>
64090</v>
      </c>
      <c r="AR17" s="297">
        <v>
19.5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507</v>
      </c>
      <c r="AP20" s="303" t="s">
        <v>
508</v>
      </c>
      <c r="AQ20" s="304" t="s">
        <v>
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
510</v>
      </c>
      <c r="AL21" s="1150"/>
      <c r="AM21" s="1150"/>
      <c r="AN21" s="1151"/>
      <c r="AO21" s="307">
        <v>
8.0500000000000007</v>
      </c>
      <c r="AP21" s="308">
        <v>
6.17</v>
      </c>
      <c r="AQ21" s="309">
        <v>
1.88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
511</v>
      </c>
      <c r="AL22" s="1150"/>
      <c r="AM22" s="1150"/>
      <c r="AN22" s="1151"/>
      <c r="AO22" s="312">
        <v>
99.7</v>
      </c>
      <c r="AP22" s="313">
        <v>
99.6</v>
      </c>
      <c r="AQ22" s="314">
        <v>
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513</v>
      </c>
      <c r="AO27" s="273"/>
      <c r="AP27" s="273"/>
      <c r="AQ27" s="273"/>
      <c r="AR27" s="273"/>
      <c r="AS27" s="273"/>
      <c r="AT27" s="273"/>
    </row>
    <row r="28" spans="1:46" ht="17.25">
      <c r="A28" s="274" t="s">
        <v>
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
492</v>
      </c>
      <c r="AP30" s="283"/>
      <c r="AQ30" s="284" t="s">
        <v>
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
494</v>
      </c>
      <c r="AQ31" s="290" t="s">
        <v>
495</v>
      </c>
      <c r="AR31" s="291" t="s">
        <v>
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
516</v>
      </c>
      <c r="AL32" s="1166"/>
      <c r="AM32" s="1166"/>
      <c r="AN32" s="1167"/>
      <c r="AO32" s="322">
        <v>
770050</v>
      </c>
      <c r="AP32" s="322">
        <v>
3036</v>
      </c>
      <c r="AQ32" s="323">
        <v>
6256</v>
      </c>
      <c r="AR32" s="324">
        <v>
-51.5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
517</v>
      </c>
      <c r="AL33" s="1166"/>
      <c r="AM33" s="1166"/>
      <c r="AN33" s="1167"/>
      <c r="AO33" s="322" t="s">
        <v>
501</v>
      </c>
      <c r="AP33" s="322" t="s">
        <v>
501</v>
      </c>
      <c r="AQ33" s="323" t="s">
        <v>
501</v>
      </c>
      <c r="AR33" s="324" t="s">
        <v>
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
518</v>
      </c>
      <c r="AL34" s="1166"/>
      <c r="AM34" s="1166"/>
      <c r="AN34" s="1167"/>
      <c r="AO34" s="322" t="s">
        <v>
501</v>
      </c>
      <c r="AP34" s="322" t="s">
        <v>
501</v>
      </c>
      <c r="AQ34" s="323">
        <v>
301</v>
      </c>
      <c r="AR34" s="324" t="s">
        <v>
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
519</v>
      </c>
      <c r="AL35" s="1166"/>
      <c r="AM35" s="1166"/>
      <c r="AN35" s="1167"/>
      <c r="AO35" s="322" t="s">
        <v>
501</v>
      </c>
      <c r="AP35" s="322" t="s">
        <v>
501</v>
      </c>
      <c r="AQ35" s="323">
        <v>
32</v>
      </c>
      <c r="AR35" s="324" t="s">
        <v>
501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
520</v>
      </c>
      <c r="AL36" s="1166"/>
      <c r="AM36" s="1166"/>
      <c r="AN36" s="1167"/>
      <c r="AO36" s="322">
        <v>
109403</v>
      </c>
      <c r="AP36" s="322">
        <v>
431</v>
      </c>
      <c r="AQ36" s="323">
        <v>
285</v>
      </c>
      <c r="AR36" s="324">
        <v>
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
521</v>
      </c>
      <c r="AL37" s="1166"/>
      <c r="AM37" s="1166"/>
      <c r="AN37" s="1167"/>
      <c r="AO37" s="322">
        <v>
429724</v>
      </c>
      <c r="AP37" s="322">
        <v>
1694</v>
      </c>
      <c r="AQ37" s="323">
        <v>
2213</v>
      </c>
      <c r="AR37" s="324">
        <v>
-23.5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
522</v>
      </c>
      <c r="AL38" s="1169"/>
      <c r="AM38" s="1169"/>
      <c r="AN38" s="1170"/>
      <c r="AO38" s="325" t="s">
        <v>
501</v>
      </c>
      <c r="AP38" s="325" t="s">
        <v>
501</v>
      </c>
      <c r="AQ38" s="326" t="s">
        <v>
501</v>
      </c>
      <c r="AR38" s="314" t="s">
        <v>
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
523</v>
      </c>
      <c r="AL39" s="1169"/>
      <c r="AM39" s="1169"/>
      <c r="AN39" s="1170"/>
      <c r="AO39" s="322" t="s">
        <v>
501</v>
      </c>
      <c r="AP39" s="322" t="s">
        <v>
501</v>
      </c>
      <c r="AQ39" s="323">
        <v>
-15</v>
      </c>
      <c r="AR39" s="324" t="s">
        <v>
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
524</v>
      </c>
      <c r="AL40" s="1166"/>
      <c r="AM40" s="1166"/>
      <c r="AN40" s="1167"/>
      <c r="AO40" s="322" t="s">
        <v>
501</v>
      </c>
      <c r="AP40" s="322" t="s">
        <v>
501</v>
      </c>
      <c r="AQ40" s="323" t="s">
        <v>
501</v>
      </c>
      <c r="AR40" s="324" t="s">
        <v>
501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
294</v>
      </c>
      <c r="AL41" s="1172"/>
      <c r="AM41" s="1172"/>
      <c r="AN41" s="1173"/>
      <c r="AO41" s="322">
        <v>
1309177</v>
      </c>
      <c r="AP41" s="322">
        <v>
5162</v>
      </c>
      <c r="AQ41" s="323">
        <v>
9072</v>
      </c>
      <c r="AR41" s="324">
        <v>
-43.1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
492</v>
      </c>
      <c r="AN49" s="1162" t="s">
        <v>
528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
529</v>
      </c>
      <c r="AO50" s="339" t="s">
        <v>
530</v>
      </c>
      <c r="AP50" s="340" t="s">
        <v>
531</v>
      </c>
      <c r="AQ50" s="341" t="s">
        <v>
532</v>
      </c>
      <c r="AR50" s="342" t="s">
        <v>
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534</v>
      </c>
      <c r="AL51" s="335"/>
      <c r="AM51" s="343">
        <v>
20910221</v>
      </c>
      <c r="AN51" s="344">
        <v>
88852</v>
      </c>
      <c r="AO51" s="345">
        <v>
33.1</v>
      </c>
      <c r="AP51" s="346">
        <v>
36861</v>
      </c>
      <c r="AQ51" s="347">
        <v>
-2.1</v>
      </c>
      <c r="AR51" s="348">
        <v>
35.200000000000003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535</v>
      </c>
      <c r="AM52" s="351">
        <v>
16607889</v>
      </c>
      <c r="AN52" s="352">
        <v>
70571</v>
      </c>
      <c r="AO52" s="353">
        <v>
36.5</v>
      </c>
      <c r="AP52" s="354">
        <v>
23990</v>
      </c>
      <c r="AQ52" s="355">
        <v>
-6.8</v>
      </c>
      <c r="AR52" s="356">
        <v>
43.3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536</v>
      </c>
      <c r="AL53" s="335"/>
      <c r="AM53" s="343">
        <v>
45363885</v>
      </c>
      <c r="AN53" s="344">
        <v>
188557</v>
      </c>
      <c r="AO53" s="345">
        <v>
112.2</v>
      </c>
      <c r="AP53" s="346">
        <v>
47064</v>
      </c>
      <c r="AQ53" s="347">
        <v>
27.7</v>
      </c>
      <c r="AR53" s="348">
        <v>
84.5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535</v>
      </c>
      <c r="AM54" s="351">
        <v>
38739174</v>
      </c>
      <c r="AN54" s="352">
        <v>
161021</v>
      </c>
      <c r="AO54" s="353">
        <v>
128.19999999999999</v>
      </c>
      <c r="AP54" s="354">
        <v>
32508</v>
      </c>
      <c r="AQ54" s="355">
        <v>
35.5</v>
      </c>
      <c r="AR54" s="356">
        <v>
92.7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537</v>
      </c>
      <c r="AL55" s="335"/>
      <c r="AM55" s="343">
        <v>
26063243</v>
      </c>
      <c r="AN55" s="344">
        <v>
106827</v>
      </c>
      <c r="AO55" s="345">
        <v>
-43.3</v>
      </c>
      <c r="AP55" s="346">
        <v>
43773</v>
      </c>
      <c r="AQ55" s="347">
        <v>
-7</v>
      </c>
      <c r="AR55" s="348">
        <v>
-36.299999999999997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535</v>
      </c>
      <c r="AM56" s="351">
        <v>
22671086</v>
      </c>
      <c r="AN56" s="352">
        <v>
92923</v>
      </c>
      <c r="AO56" s="353">
        <v>
-42.3</v>
      </c>
      <c r="AP56" s="354">
        <v>
30346</v>
      </c>
      <c r="AQ56" s="355">
        <v>
-6.7</v>
      </c>
      <c r="AR56" s="356">
        <v>
-35.6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538</v>
      </c>
      <c r="AL57" s="335"/>
      <c r="AM57" s="343">
        <v>
15211572</v>
      </c>
      <c r="AN57" s="344">
        <v>
61031</v>
      </c>
      <c r="AO57" s="345">
        <v>
-42.9</v>
      </c>
      <c r="AP57" s="346">
        <v>
51565</v>
      </c>
      <c r="AQ57" s="347">
        <v>
17.8</v>
      </c>
      <c r="AR57" s="348">
        <v>
-60.7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535</v>
      </c>
      <c r="AM58" s="351">
        <v>
9964346</v>
      </c>
      <c r="AN58" s="352">
        <v>
39979</v>
      </c>
      <c r="AO58" s="353">
        <v>
-57</v>
      </c>
      <c r="AP58" s="354">
        <v>
35359</v>
      </c>
      <c r="AQ58" s="355">
        <v>
16.5</v>
      </c>
      <c r="AR58" s="356">
        <v>
-73.5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539</v>
      </c>
      <c r="AL59" s="335"/>
      <c r="AM59" s="343">
        <v>
32282157</v>
      </c>
      <c r="AN59" s="344">
        <v>
127276</v>
      </c>
      <c r="AO59" s="345">
        <v>
108.5</v>
      </c>
      <c r="AP59" s="346">
        <v>
46686</v>
      </c>
      <c r="AQ59" s="347">
        <v>
-9.5</v>
      </c>
      <c r="AR59" s="348">
        <v>
118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535</v>
      </c>
      <c r="AM60" s="351">
        <v>
28178980</v>
      </c>
      <c r="AN60" s="352">
        <v>
111099</v>
      </c>
      <c r="AO60" s="353">
        <v>
177.9</v>
      </c>
      <c r="AP60" s="354">
        <v>
32595</v>
      </c>
      <c r="AQ60" s="355">
        <v>
-7.8</v>
      </c>
      <c r="AR60" s="356">
        <v>
185.7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540</v>
      </c>
      <c r="AL61" s="357"/>
      <c r="AM61" s="358">
        <v>
27966216</v>
      </c>
      <c r="AN61" s="359">
        <v>
114509</v>
      </c>
      <c r="AO61" s="360">
        <v>
33.5</v>
      </c>
      <c r="AP61" s="361">
        <v>
45190</v>
      </c>
      <c r="AQ61" s="362">
        <v>
5.4</v>
      </c>
      <c r="AR61" s="348">
        <v>
28.1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535</v>
      </c>
      <c r="AM62" s="351">
        <v>
23232295</v>
      </c>
      <c r="AN62" s="352">
        <v>
95119</v>
      </c>
      <c r="AO62" s="353">
        <v>
48.7</v>
      </c>
      <c r="AP62" s="354">
        <v>
30960</v>
      </c>
      <c r="AQ62" s="355">
        <v>
6.1</v>
      </c>
      <c r="AR62" s="356">
        <v>
42.6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BgCqNwOa8jnuhQUC0lSRaUJhyB/PU745unlQQke7jsGldHqNvtZ6ptzFo0sO0N9XLXHbUvOnW1p0ZuzQtdl8g==" saltValue="lUPThdUe8dnRhQx0LYN1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U8jVyJXa6VMhZJ5KTBCPvN88yujH/k3cvHJ2G84FKtEnQiHV62hNyvM8qGBPfTjEPPKoHAFE6ZShNOKElUurg==" saltValue="daPCbpK9XvBIlfKqBpYk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HB4tLv16Z8WL83g46fHYavLlziPXKr9mmy44jbaOwgMa5ZRXGYOwgo3AgWvVx1DPPPpdxL5S1be0c/MJzzDuQ==" saltValue="YyRnfgEXP7iwMsydXZaC5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544</v>
      </c>
      <c r="G46" s="8" t="s">
        <v>
545</v>
      </c>
      <c r="H46" s="8" t="s">
        <v>
546</v>
      </c>
      <c r="I46" s="8" t="s">
        <v>
547</v>
      </c>
      <c r="J46" s="9" t="s">
        <v>
548</v>
      </c>
    </row>
    <row r="47" spans="2:10" ht="57.75" customHeight="1">
      <c r="B47" s="10"/>
      <c r="C47" s="1174" t="s">
        <v>
3</v>
      </c>
      <c r="D47" s="1174"/>
      <c r="E47" s="1175"/>
      <c r="F47" s="11">
        <v>
86.55</v>
      </c>
      <c r="G47" s="12">
        <v>
82.52</v>
      </c>
      <c r="H47" s="12">
        <v>
80.680000000000007</v>
      </c>
      <c r="I47" s="12">
        <v>
81.14</v>
      </c>
      <c r="J47" s="13">
        <v>
48.88</v>
      </c>
    </row>
    <row r="48" spans="2:10" ht="57.75" customHeight="1">
      <c r="B48" s="14"/>
      <c r="C48" s="1176" t="s">
        <v>
4</v>
      </c>
      <c r="D48" s="1176"/>
      <c r="E48" s="1177"/>
      <c r="F48" s="15">
        <v>
10.47</v>
      </c>
      <c r="G48" s="16">
        <v>
14.76</v>
      </c>
      <c r="H48" s="16">
        <v>
11.01</v>
      </c>
      <c r="I48" s="16">
        <v>
7.77</v>
      </c>
      <c r="J48" s="17">
        <v>
10.91</v>
      </c>
    </row>
    <row r="49" spans="2:10" ht="57.75" customHeight="1" thickBot="1">
      <c r="B49" s="18"/>
      <c r="C49" s="1178" t="s">
        <v>
5</v>
      </c>
      <c r="D49" s="1178"/>
      <c r="E49" s="1179"/>
      <c r="F49" s="19">
        <v>
1.17</v>
      </c>
      <c r="G49" s="20" t="s">
        <v>
549</v>
      </c>
      <c r="H49" s="20" t="s">
        <v>
550</v>
      </c>
      <c r="I49" s="20" t="s">
        <v>
551</v>
      </c>
      <c r="J49" s="21" t="s">
        <v>
552</v>
      </c>
    </row>
    <row r="50" spans="2:10" ht="13.5" customHeight="1"/>
    <row r="51" spans="2:10" ht="13.5" hidden="1" customHeight="1"/>
    <row r="52" spans="2:10" ht="13.5" hidden="1" customHeight="1"/>
    <row r="53" spans="2:10" ht="13.5" hidden="1" customHeight="1"/>
  </sheetData>
  <sheetProtection algorithmName="SHA-512" hashValue="ycldIaVqqQCDfz1lon+vwKcx46GxHEnHgnP3FukhxdIdM/SJxHedE1Sb//bIOooMluA7TCeo0ouoB4xRtOgKOw==" saltValue="QlFZHO+GggniaQ7jQFNZ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a0002755</cp:lastModifiedBy>
  <cp:lastPrinted>2019-03-12T01:04:08Z</cp:lastPrinted>
  <dcterms:created xsi:type="dcterms:W3CDTF">2019-02-14T02:18:55Z</dcterms:created>
  <dcterms:modified xsi:type="dcterms:W3CDTF">2019-10-30T02:04:54Z</dcterms:modified>
  <cp:category/>
</cp:coreProperties>
</file>