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sv\組織フォルダ\財政課フォルダ\課共有\一般【一般】\照会・通知④（公営企業用）\H31\20200114_公営企業に係る経営比較分析表（平成30年度決算）の分析等について\回答\"/>
    </mc:Choice>
  </mc:AlternateContent>
  <xr:revisionPtr revIDLastSave="0" documentId="13_ncr:1_{BCF34572-7B0F-4367-B8BF-17580A12530F}" xr6:coauthVersionLast="36" xr6:coauthVersionMax="36" xr10:uidLastSave="{00000000-0000-0000-0000-000000000000}"/>
  <workbookProtection workbookAlgorithmName="SHA-512" workbookHashValue="a6O5Obgb/98RGBkANTh4wE7IbHoHo8BX6kCe3XJsei8JHHc0A8uq8zBZY0Swy8WgzFKzPB54mhK9KBr1kJ7jig==" workbookSaltValue="0eg60uoPnlYhag9L1LVOK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I85" i="4"/>
  <c r="H85" i="4"/>
  <c r="F85" i="4"/>
  <c r="E85" i="4"/>
  <c r="BB10" i="4"/>
  <c r="AT10" i="4"/>
  <c r="AL10" i="4"/>
  <c r="B10" i="4"/>
  <c r="BB8" i="4"/>
  <c r="AT8" i="4"/>
  <c r="AL8" i="4"/>
  <c r="AD8" i="4"/>
  <c r="P8"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<sst xmlns="http://schemas.openxmlformats.org/spreadsheetml/2006/main" count="220" uniqueCount="107">
  <si>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</si>
  <si>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</si>
  <si>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</si>
  <si>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</si>
  <si>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</si>
  <si>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</si>
  <si>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</si>
  <si>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</si>
  <si>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</si>
  <si>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</si>
  <si>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</si>
  <si>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</si>
  <si>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</si>
  <si>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</si>
  <si>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</si>
  <si>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</si>
  <si>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</si>
  <si>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</si>
  <si>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</si>
  <si>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</si>
  <si>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</si>
  <si>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</si>
  <si>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</si>
  <si>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</si>
  <si>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</si>
  <si>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</si>
  <si>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</si>
  <si>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</si>
  <si>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</si>
  <si>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</si>
  <si>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</si>
  <si>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</si>
  <si>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</si>
  <si>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</si>
  <si>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</si>
  <si>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</si>
  <si>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</si>
  <si>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</si>
  <si>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</si>
  <si>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</si>
  <si>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</si>
  <si>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</si>
  <si>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</si>
  <si>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</si>
  <si>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</si>
  <si>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</si>
  <si>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</si>
  <si>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</si>
  <si>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</si>
  <si>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</si>
  <si>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</si>
  <si>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</si>
  <si>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</si>
  <si>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</si>
  <si>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</si>
  <si>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</si>
  <si>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</si>
  <si>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</si>
  <si>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</si>
  <si>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</si>
  <si>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</si>
  <si>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</si>
  <si>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</si>
  <si>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</si>
  <si>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</si>
  <si>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</si>
  <si>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</si>
  <si>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</si>
  <si>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</si>
  <si>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</si>
  <si>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</si>
  <si>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</si>
  <si>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</si>
  <si>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</si>
  <si>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</si>
  <si>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</si>
  <si>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</si>
  <si>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</si>
  <si>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</si>
  <si>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</si>
  <si>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</si>
  <si>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</si>
  <si>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</si>
  <si>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</si>
  <si>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</si>
  <si>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</si>
  <si>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</si>
  <si>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</si>
  <si>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</si>
  <si>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</si>
  <si>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</si>
  <si>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</si>
  <si>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武蔵野市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</si>
  <si>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</si>
  <si>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</si>
  <si>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</si>
  <si>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</si>
  <si>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</si>
  <si>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</si>
  <si>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</si>
  <si>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</si>
  <si>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</si>
  <si>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</si>
  <si>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</si>
  <si>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①有形固定資産減価償却率は、類似団体と同様に上昇傾向にあり、償却資産全体として減価償却のペースが更新ペースを超えています。
　②管路経年化率は､類似団体が明らかな上昇傾向にある中、当企業においては微増傾向となっていますが、これは「配水補助管更新計画」に基づき、耐震性に劣る古い管路の更新を行っており、耐用年数を超えた管路について一定のペースで更新が進んでいるためです。
　③管路更新率は、給水収益の減少に伴う管路の更新工事の縮小等により下降傾向で、平成29年度は予定工事の中止等の影響により、さらに更新率が減少しました。平成30年度も工事の中止等がありましたが、工事を追加したため、前年度より更新率は上昇しました。今後も現状の収益の確保及び経費の削減を図りながら、引き続き耐用年数を経過した管路を優先的に更新していく必要があります。</t>
    <phoneticPr fontId="4"/>
  </si>
  <si>
    <t>　平成30年度の①経常収支比率は､給水収益の減少及び固定費の増加により、指標数値が下降しましたが、100％以上を維持しており、健全な事業運営を行っています。類似団体と比較し低い水準にあるのは、経常経費に占める固定費の割合が高いためです。
　③流動比率は、類似団体と比較すると低いものの、200％以上を維持しており、短期的な支払能力は確保しているものと考えます。
　④企業債残高対給水収益比率は、類似団体よりも低く抑えられており、企業債が財政に与えている影響は少ないと言えます。
　⑤料金回収率及び⑥給水原価は、①経常収支比率と同様に固定費の割合が高いため、類似団体と比較すると料金回収率は低く、給水原価は高く推移しています。平成30年度は経常費用が増加したため、料金回収率は下降し、給水原価は上昇しました。
　⑦施設利用率や⑧有収率は、類似団体よりも高い水準で推移しており、効率的な運営ができていると言えます。</t>
    <phoneticPr fontId="4"/>
  </si>
  <si>
    <t>　平成30年度の給水収益は、節水機器の普及等により減少しましたが、４期連続で純利益を計上することができ、全体的には健全性を維持していると考えます。
　一方で、水道施設は事業開始から60年以上が経過し、老朽化した施設は更新時期を迎えています。主な収入源である給水収益は減少傾向にあり、今後も大幅な収益の増加は見込めない中、適正な維持管理や耐震性の向上、更新を図っていく必要があります。今後も更なる計画的かつ効率的な事業運営を行い、経費縮減と収入確保に努めます。
　また、当市はこれまで必要量の100％の水源を確保できないながらも市単独で事業を行ってきましたが、安全で安定的な水道供給の持続性を高めるため、都営水道への一元化を目指した取組みを推進していきます。</t>
    <rPh sb="234" eb="23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</si>
</sst>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1.03</c:v>
                </c:pt>
                <c:pt idx="1">
                  <c:v>0.84</c:v>
                </c:pt>
                <c:pt idx="2">
                  <c:v>0.8</c:v>
                </c:pt>
                <c:pt idx="3">
                  <c:v>0.28000000000000003</c:v>
                </c:pt>
                <c:pt idx="4">
                  <c:v>0.45</c:v>
                </c:pt>
              </c:numCache>
            </c:numRef>
          </c:val>
          <c:extLst>
            <c:ext xmlns:c16="http://schemas.microsoft.com/office/drawing/2014/chart" uri="{C3380CC4-5D6E-409C-BE32-E72D297353CC}">
              <c16:uniqueId val="{00000000-DCD3-4DDB-BC62-61F11D96CF2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DCD3-4DDB-BC62-61F11D96CF2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71.08</c:v>
                </c:pt>
                <c:pt idx="1">
                  <c:v>71</c:v>
                </c:pt>
                <c:pt idx="2">
                  <c:v>70.150000000000006</c:v>
                </c:pt>
                <c:pt idx="3">
                  <c:v>70.06</c:v>
                </c:pt>
                <c:pt idx="4">
                  <c:v>69.41</c:v>
                </c:pt>
              </c:numCache>
            </c:numRef>
          </c:val>
          <c:extLst>
            <c:ext xmlns:c16="http://schemas.microsoft.com/office/drawing/2014/chart" uri="{C3380CC4-5D6E-409C-BE32-E72D297353CC}">
              <c16:uniqueId val="{00000000-79FC-462E-BE65-01572E669D3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79FC-462E-BE65-01572E669D3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95.21</c:v>
                </c:pt>
                <c:pt idx="1">
                  <c:v>95.32</c:v>
                </c:pt>
                <c:pt idx="2">
                  <c:v>95.88</c:v>
                </c:pt>
                <c:pt idx="3">
                  <c:v>96.23</c:v>
                </c:pt>
                <c:pt idx="4">
                  <c:v>96.27</c:v>
                </c:pt>
              </c:numCache>
            </c:numRef>
          </c:val>
          <c:extLst>
            <c:ext xmlns:c16="http://schemas.microsoft.com/office/drawing/2014/chart" uri="{C3380CC4-5D6E-409C-BE32-E72D297353CC}">
              <c16:uniqueId val="{00000000-0D86-4C73-8929-6B70B718172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0D86-4C73-8929-6B70B718172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107.85</c:v>
                </c:pt>
                <c:pt idx="1">
                  <c:v>109.98</c:v>
                </c:pt>
                <c:pt idx="2">
                  <c:v>108.06</c:v>
                </c:pt>
                <c:pt idx="3">
                  <c:v>107.56</c:v>
                </c:pt>
                <c:pt idx="4">
                  <c:v>105.33</c:v>
                </c:pt>
              </c:numCache>
            </c:numRef>
          </c:val>
          <c:extLst>
            <c:ext xmlns:c16="http://schemas.microsoft.com/office/drawing/2014/chart" uri="{C3380CC4-5D6E-409C-BE32-E72D297353CC}">
              <c16:uniqueId val="{00000000-E1B1-4104-9951-A4CA87F464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E1B1-4104-9951-A4CA87F464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40.75</c:v>
                </c:pt>
                <c:pt idx="1">
                  <c:v>42.22</c:v>
                </c:pt>
                <c:pt idx="2">
                  <c:v>43.81</c:v>
                </c:pt>
                <c:pt idx="3">
                  <c:v>45.63</c:v>
                </c:pt>
                <c:pt idx="4">
                  <c:v>47.14</c:v>
                </c:pt>
              </c:numCache>
            </c:numRef>
          </c:val>
          <c:extLst>
            <c:ext xmlns:c16="http://schemas.microsoft.com/office/drawing/2014/chart" uri="{C3380CC4-5D6E-409C-BE32-E72D297353CC}">
              <c16:uniqueId val="{00000000-BD90-4ABD-9524-64C236CE874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BD90-4ABD-9524-64C236CE874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13.83</c:v>
                </c:pt>
                <c:pt idx="1">
                  <c:v>13.88</c:v>
                </c:pt>
                <c:pt idx="2">
                  <c:v>14.16</c:v>
                </c:pt>
                <c:pt idx="3">
                  <c:v>15.15</c:v>
                </c:pt>
                <c:pt idx="4">
                  <c:v>15.49</c:v>
                </c:pt>
              </c:numCache>
            </c:numRef>
          </c:val>
          <c:extLst>
            <c:ext xmlns:c16="http://schemas.microsoft.com/office/drawing/2014/chart" uri="{C3380CC4-5D6E-409C-BE32-E72D297353CC}">
              <c16:uniqueId val="{00000000-D25B-4B66-AF47-E1E5F5A0B5C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D25B-4B66-AF47-E1E5F5A0B5C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5F-48C0-A182-BD8CA889C13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835F-48C0-A182-BD8CA889C13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240.82</c:v>
                </c:pt>
                <c:pt idx="1">
                  <c:v>251.1</c:v>
                </c:pt>
                <c:pt idx="2">
                  <c:v>245.56</c:v>
                </c:pt>
                <c:pt idx="3">
                  <c:v>282.92</c:v>
                </c:pt>
                <c:pt idx="4">
                  <c:v>267.79000000000002</c:v>
                </c:pt>
              </c:numCache>
            </c:numRef>
          </c:val>
          <c:extLst>
            <c:ext xmlns:c16="http://schemas.microsoft.com/office/drawing/2014/chart" uri="{C3380CC4-5D6E-409C-BE32-E72D297353CC}">
              <c16:uniqueId val="{00000000-71BE-4E0B-8B92-09D16B40D69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71BE-4E0B-8B92-09D16B40D69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133.62</c:v>
                </c:pt>
                <c:pt idx="1">
                  <c:v>124.18</c:v>
                </c:pt>
                <c:pt idx="2">
                  <c:v>116.34</c:v>
                </c:pt>
                <c:pt idx="3">
                  <c:v>106.74</c:v>
                </c:pt>
                <c:pt idx="4">
                  <c:v>98.44</c:v>
                </c:pt>
              </c:numCache>
            </c:numRef>
          </c:val>
          <c:extLst>
            <c:ext xmlns:c16="http://schemas.microsoft.com/office/drawing/2014/chart" uri="{C3380CC4-5D6E-409C-BE32-E72D297353CC}">
              <c16:uniqueId val="{00000000-57AA-44B6-A54D-05A828670C8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57AA-44B6-A54D-05A828670C8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102.13</c:v>
                </c:pt>
                <c:pt idx="1">
                  <c:v>104.18</c:v>
                </c:pt>
                <c:pt idx="2">
                  <c:v>102.72</c:v>
                </c:pt>
                <c:pt idx="3">
                  <c:v>102.51</c:v>
                </c:pt>
                <c:pt idx="4">
                  <c:v>100.01</c:v>
                </c:pt>
              </c:numCache>
            </c:numRef>
          </c:val>
          <c:extLst>
            <c:ext xmlns:c16="http://schemas.microsoft.com/office/drawing/2014/chart" uri="{C3380CC4-5D6E-409C-BE32-E72D297353CC}">
              <c16:uniqueId val="{00000000-3A61-40D2-9C6B-1662F3E2DDA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3A61-40D2-9C6B-1662F3E2DDA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187.65</c:v>
                </c:pt>
                <c:pt idx="1">
                  <c:v>184.14</c:v>
                </c:pt>
                <c:pt idx="2">
                  <c:v>186.29</c:v>
                </c:pt>
                <c:pt idx="3">
                  <c:v>186.3</c:v>
                </c:pt>
                <c:pt idx="4">
                  <c:v>189.74</c:v>
                </c:pt>
              </c:numCache>
            </c:numRef>
          </c:val>
          <c:extLst>
            <c:ext xmlns:c16="http://schemas.microsoft.com/office/drawing/2014/chart" uri="{C3380CC4-5D6E-409C-BE32-E72D297353CC}">
              <c16:uniqueId val="{00000000-6E0F-455E-B5CA-8F2C6A3E09E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6E0F-455E-B5CA-8F2C6A3E09E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6" zoomScaleNormal="100" workbookViewId="0">
      <selection activeCell="BJ86" sqref="BJ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
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
データ!H6</f>
        <v>
東京都　武蔵野市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
1</v>
      </c>
      <c r="C7" s="48"/>
      <c r="D7" s="48"/>
      <c r="E7" s="48"/>
      <c r="F7" s="48"/>
      <c r="G7" s="48"/>
      <c r="H7" s="48"/>
      <c r="I7" s="47" t="s">
        <v>
2</v>
      </c>
      <c r="J7" s="48"/>
      <c r="K7" s="48"/>
      <c r="L7" s="48"/>
      <c r="M7" s="48"/>
      <c r="N7" s="48"/>
      <c r="O7" s="49"/>
      <c r="P7" s="50" t="s">
        <v>
3</v>
      </c>
      <c r="Q7" s="50"/>
      <c r="R7" s="50"/>
      <c r="S7" s="50"/>
      <c r="T7" s="50"/>
      <c r="U7" s="50"/>
      <c r="V7" s="50"/>
      <c r="W7" s="50" t="s">
        <v>
4</v>
      </c>
      <c r="X7" s="50"/>
      <c r="Y7" s="50"/>
      <c r="Z7" s="50"/>
      <c r="AA7" s="50"/>
      <c r="AB7" s="50"/>
      <c r="AC7" s="50"/>
      <c r="AD7" s="50" t="s">
        <v>
5</v>
      </c>
      <c r="AE7" s="50"/>
      <c r="AF7" s="50"/>
      <c r="AG7" s="50"/>
      <c r="AH7" s="50"/>
      <c r="AI7" s="50"/>
      <c r="AJ7" s="50"/>
      <c r="AK7" s="4"/>
      <c r="AL7" s="50" t="s">
        <v>
6</v>
      </c>
      <c r="AM7" s="50"/>
      <c r="AN7" s="50"/>
      <c r="AO7" s="50"/>
      <c r="AP7" s="50"/>
      <c r="AQ7" s="50"/>
      <c r="AR7" s="50"/>
      <c r="AS7" s="50"/>
      <c r="AT7" s="47" t="s">
        <v>
7</v>
      </c>
      <c r="AU7" s="48"/>
      <c r="AV7" s="48"/>
      <c r="AW7" s="48"/>
      <c r="AX7" s="48"/>
      <c r="AY7" s="48"/>
      <c r="AZ7" s="48"/>
      <c r="BA7" s="48"/>
      <c r="BB7" s="50" t="s">
        <v>
8</v>
      </c>
      <c r="BC7" s="50"/>
      <c r="BD7" s="50"/>
      <c r="BE7" s="50"/>
      <c r="BF7" s="50"/>
      <c r="BG7" s="50"/>
      <c r="BH7" s="50"/>
      <c r="BI7" s="50"/>
      <c r="BJ7" s="3"/>
      <c r="BK7" s="3"/>
      <c r="BL7" s="5" t="s">
        <v>
9</v>
      </c>
      <c r="BM7" s="6"/>
      <c r="BN7" s="6"/>
      <c r="BO7" s="6"/>
      <c r="BP7" s="6"/>
      <c r="BQ7" s="6"/>
      <c r="BR7" s="6"/>
      <c r="BS7" s="6"/>
      <c r="BT7" s="6"/>
      <c r="BU7" s="6"/>
      <c r="BV7" s="6"/>
      <c r="BW7" s="6"/>
      <c r="BX7" s="6"/>
      <c r="BY7" s="7"/>
    </row>
    <row r="8" spans="1:78" ht="18.75" customHeight="1" x14ac:dyDescent="0.15">
      <c r="A8" s="2"/>
      <c r="B8" s="56" t="str">
        <f>
データ!$I$6</f>
        <v>
法適用</v>
      </c>
      <c r="C8" s="57"/>
      <c r="D8" s="57"/>
      <c r="E8" s="57"/>
      <c r="F8" s="57"/>
      <c r="G8" s="57"/>
      <c r="H8" s="57"/>
      <c r="I8" s="56" t="str">
        <f>
データ!$J$6</f>
        <v>
水道事業</v>
      </c>
      <c r="J8" s="57"/>
      <c r="K8" s="57"/>
      <c r="L8" s="57"/>
      <c r="M8" s="57"/>
      <c r="N8" s="57"/>
      <c r="O8" s="58"/>
      <c r="P8" s="59" t="str">
        <f>
データ!$K$6</f>
        <v>
末端給水事業</v>
      </c>
      <c r="Q8" s="59"/>
      <c r="R8" s="59"/>
      <c r="S8" s="59"/>
      <c r="T8" s="59"/>
      <c r="U8" s="59"/>
      <c r="V8" s="59"/>
      <c r="W8" s="59" t="str">
        <f>
データ!$L$6</f>
        <v>
A3</v>
      </c>
      <c r="X8" s="59"/>
      <c r="Y8" s="59"/>
      <c r="Z8" s="59"/>
      <c r="AA8" s="59"/>
      <c r="AB8" s="59"/>
      <c r="AC8" s="59"/>
      <c r="AD8" s="59" t="str">
        <f>
データ!$M$6</f>
        <v>
非設置</v>
      </c>
      <c r="AE8" s="59"/>
      <c r="AF8" s="59"/>
      <c r="AG8" s="59"/>
      <c r="AH8" s="59"/>
      <c r="AI8" s="59"/>
      <c r="AJ8" s="59"/>
      <c r="AK8" s="4"/>
      <c r="AL8" s="60">
        <f>
データ!$R$6</f>
        <v>
146399</v>
      </c>
      <c r="AM8" s="60"/>
      <c r="AN8" s="60"/>
      <c r="AO8" s="60"/>
      <c r="AP8" s="60"/>
      <c r="AQ8" s="60"/>
      <c r="AR8" s="60"/>
      <c r="AS8" s="60"/>
      <c r="AT8" s="51">
        <f>
データ!$S$6</f>
        <v>
10.98</v>
      </c>
      <c r="AU8" s="52"/>
      <c r="AV8" s="52"/>
      <c r="AW8" s="52"/>
      <c r="AX8" s="52"/>
      <c r="AY8" s="52"/>
      <c r="AZ8" s="52"/>
      <c r="BA8" s="52"/>
      <c r="BB8" s="53">
        <f>
データ!$T$6</f>
        <v>
13333.24</v>
      </c>
      <c r="BC8" s="53"/>
      <c r="BD8" s="53"/>
      <c r="BE8" s="53"/>
      <c r="BF8" s="53"/>
      <c r="BG8" s="53"/>
      <c r="BH8" s="53"/>
      <c r="BI8" s="53"/>
      <c r="BJ8" s="3"/>
      <c r="BK8" s="3"/>
      <c r="BL8" s="54" t="s">
        <v>
10</v>
      </c>
      <c r="BM8" s="55"/>
      <c r="BN8" s="8" t="s">
        <v>
11</v>
      </c>
      <c r="BO8" s="9"/>
      <c r="BP8" s="9"/>
      <c r="BQ8" s="9"/>
      <c r="BR8" s="9"/>
      <c r="BS8" s="9"/>
      <c r="BT8" s="9"/>
      <c r="BU8" s="9"/>
      <c r="BV8" s="9"/>
      <c r="BW8" s="9"/>
      <c r="BX8" s="9"/>
      <c r="BY8" s="10"/>
    </row>
    <row r="9" spans="1:78" ht="18.75" customHeight="1" x14ac:dyDescent="0.15">
      <c r="A9" s="2"/>
      <c r="B9" s="47" t="s">
        <v>
12</v>
      </c>
      <c r="C9" s="48"/>
      <c r="D9" s="48"/>
      <c r="E9" s="48"/>
      <c r="F9" s="48"/>
      <c r="G9" s="48"/>
      <c r="H9" s="48"/>
      <c r="I9" s="47" t="s">
        <v>
13</v>
      </c>
      <c r="J9" s="48"/>
      <c r="K9" s="48"/>
      <c r="L9" s="48"/>
      <c r="M9" s="48"/>
      <c r="N9" s="48"/>
      <c r="O9" s="49"/>
      <c r="P9" s="50" t="s">
        <v>
14</v>
      </c>
      <c r="Q9" s="50"/>
      <c r="R9" s="50"/>
      <c r="S9" s="50"/>
      <c r="T9" s="50"/>
      <c r="U9" s="50"/>
      <c r="V9" s="50"/>
      <c r="W9" s="50" t="s">
        <v>
15</v>
      </c>
      <c r="X9" s="50"/>
      <c r="Y9" s="50"/>
      <c r="Z9" s="50"/>
      <c r="AA9" s="50"/>
      <c r="AB9" s="50"/>
      <c r="AC9" s="50"/>
      <c r="AD9" s="2"/>
      <c r="AE9" s="2"/>
      <c r="AF9" s="2"/>
      <c r="AG9" s="2"/>
      <c r="AH9" s="4"/>
      <c r="AI9" s="4"/>
      <c r="AJ9" s="4"/>
      <c r="AK9" s="4"/>
      <c r="AL9" s="50" t="s">
        <v>
16</v>
      </c>
      <c r="AM9" s="50"/>
      <c r="AN9" s="50"/>
      <c r="AO9" s="50"/>
      <c r="AP9" s="50"/>
      <c r="AQ9" s="50"/>
      <c r="AR9" s="50"/>
      <c r="AS9" s="50"/>
      <c r="AT9" s="47" t="s">
        <v>
17</v>
      </c>
      <c r="AU9" s="48"/>
      <c r="AV9" s="48"/>
      <c r="AW9" s="48"/>
      <c r="AX9" s="48"/>
      <c r="AY9" s="48"/>
      <c r="AZ9" s="48"/>
      <c r="BA9" s="48"/>
      <c r="BB9" s="50" t="s">
        <v>
18</v>
      </c>
      <c r="BC9" s="50"/>
      <c r="BD9" s="50"/>
      <c r="BE9" s="50"/>
      <c r="BF9" s="50"/>
      <c r="BG9" s="50"/>
      <c r="BH9" s="50"/>
      <c r="BI9" s="50"/>
      <c r="BJ9" s="3"/>
      <c r="BK9" s="3"/>
      <c r="BL9" s="61" t="s">
        <v>
19</v>
      </c>
      <c r="BM9" s="62"/>
      <c r="BN9" s="11" t="s">
        <v>
20</v>
      </c>
      <c r="BO9" s="12"/>
      <c r="BP9" s="12"/>
      <c r="BQ9" s="12"/>
      <c r="BR9" s="12"/>
      <c r="BS9" s="12"/>
      <c r="BT9" s="12"/>
      <c r="BU9" s="12"/>
      <c r="BV9" s="12"/>
      <c r="BW9" s="12"/>
      <c r="BX9" s="12"/>
      <c r="BY9" s="13"/>
    </row>
    <row r="10" spans="1:78" ht="18.75" customHeight="1" x14ac:dyDescent="0.15">
      <c r="A10" s="2"/>
      <c r="B10" s="51" t="str">
        <f>
データ!$N$6</f>
        <v>
-</v>
      </c>
      <c r="C10" s="52"/>
      <c r="D10" s="52"/>
      <c r="E10" s="52"/>
      <c r="F10" s="52"/>
      <c r="G10" s="52"/>
      <c r="H10" s="52"/>
      <c r="I10" s="51">
        <f>
データ!$O$6</f>
        <v>
76.78</v>
      </c>
      <c r="J10" s="52"/>
      <c r="K10" s="52"/>
      <c r="L10" s="52"/>
      <c r="M10" s="52"/>
      <c r="N10" s="52"/>
      <c r="O10" s="63"/>
      <c r="P10" s="53">
        <f>
データ!$P$6</f>
        <v>
100</v>
      </c>
      <c r="Q10" s="53"/>
      <c r="R10" s="53"/>
      <c r="S10" s="53"/>
      <c r="T10" s="53"/>
      <c r="U10" s="53"/>
      <c r="V10" s="53"/>
      <c r="W10" s="60">
        <f>
データ!$Q$6</f>
        <v>
2378</v>
      </c>
      <c r="X10" s="60"/>
      <c r="Y10" s="60"/>
      <c r="Z10" s="60"/>
      <c r="AA10" s="60"/>
      <c r="AB10" s="60"/>
      <c r="AC10" s="60"/>
      <c r="AD10" s="2"/>
      <c r="AE10" s="2"/>
      <c r="AF10" s="2"/>
      <c r="AG10" s="2"/>
      <c r="AH10" s="4"/>
      <c r="AI10" s="4"/>
      <c r="AJ10" s="4"/>
      <c r="AK10" s="4"/>
      <c r="AL10" s="60">
        <f>
データ!$U$6</f>
        <v>
146645</v>
      </c>
      <c r="AM10" s="60"/>
      <c r="AN10" s="60"/>
      <c r="AO10" s="60"/>
      <c r="AP10" s="60"/>
      <c r="AQ10" s="60"/>
      <c r="AR10" s="60"/>
      <c r="AS10" s="60"/>
      <c r="AT10" s="51">
        <f>
データ!$V$6</f>
        <v>
10.98</v>
      </c>
      <c r="AU10" s="52"/>
      <c r="AV10" s="52"/>
      <c r="AW10" s="52"/>
      <c r="AX10" s="52"/>
      <c r="AY10" s="52"/>
      <c r="AZ10" s="52"/>
      <c r="BA10" s="52"/>
      <c r="BB10" s="53">
        <f>
データ!$W$6</f>
        <v>
13355.65</v>
      </c>
      <c r="BC10" s="53"/>
      <c r="BD10" s="53"/>
      <c r="BE10" s="53"/>
      <c r="BF10" s="53"/>
      <c r="BG10" s="53"/>
      <c r="BH10" s="53"/>
      <c r="BI10" s="53"/>
      <c r="BJ10" s="2"/>
      <c r="BK10" s="2"/>
      <c r="BL10" s="64" t="s">
        <v>
21</v>
      </c>
      <c r="BM10" s="65"/>
      <c r="BN10" s="14" t="s">
        <v>
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
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
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
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
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
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
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
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59.2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
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
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【112.83】</v>
      </c>
      <c r="F85" s="27" t="str">
        <f>
データ!AS6</f>
        <v>
【1.05】</v>
      </c>
      <c r="G85" s="27" t="str">
        <f>
データ!BD6</f>
        <v>
【261.93】</v>
      </c>
      <c r="H85" s="27" t="str">
        <f>
データ!BO6</f>
        <v>
【270.46】</v>
      </c>
      <c r="I85" s="27" t="str">
        <f>
データ!BZ6</f>
        <v>
【103.91】</v>
      </c>
      <c r="J85" s="27" t="str">
        <f>
データ!CK6</f>
        <v>
【167.11】</v>
      </c>
      <c r="K85" s="27" t="str">
        <f>
データ!CV6</f>
        <v>
【60.27】</v>
      </c>
      <c r="L85" s="27" t="str">
        <f>
データ!DG6</f>
        <v>
【89.92】</v>
      </c>
      <c r="M85" s="27" t="str">
        <f>
データ!DR6</f>
        <v>
【48.85】</v>
      </c>
      <c r="N85" s="27" t="str">
        <f>
データ!EC6</f>
        <v>
【17.80】</v>
      </c>
      <c r="O85" s="27" t="str">
        <f>
データ!EN6</f>
        <v>
【0.70】</v>
      </c>
    </row>
  </sheetData>
  <sheetProtection algorithmName="SHA-512" hashValue="OZipZHAsIvUEPZue1W51iXU7Ll60kg1m7Jp//ElK61kEjptPWcRSYmCzrtf+/mR0lZmZD1SncpqUYnXoeHzdZA==" saltValue="STwlNqTkB3JLRqyW5WuVG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132039</v>
      </c>
      <c r="D6" s="34">
        <f t="shared" si="3"/>
        <v>46</v>
      </c>
      <c r="E6" s="34">
        <f t="shared" si="3"/>
        <v>1</v>
      </c>
      <c r="F6" s="34">
        <f t="shared" si="3"/>
        <v>0</v>
      </c>
      <c r="G6" s="34">
        <f t="shared" si="3"/>
        <v>1</v>
      </c>
      <c r="H6" s="34" t="str">
        <f t="shared" si="3"/>
        <v>東京都　武蔵野市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76.78</v>
      </c>
      <c r="P6" s="35">
        <f t="shared" si="3"/>
        <v>100</v>
      </c>
      <c r="Q6" s="35">
        <f t="shared" si="3"/>
        <v>2378</v>
      </c>
      <c r="R6" s="35">
        <f t="shared" si="3"/>
        <v>146399</v>
      </c>
      <c r="S6" s="35">
        <f t="shared" si="3"/>
        <v>10.98</v>
      </c>
      <c r="T6" s="35">
        <f t="shared" si="3"/>
        <v>13333.24</v>
      </c>
      <c r="U6" s="35">
        <f t="shared" si="3"/>
        <v>146645</v>
      </c>
      <c r="V6" s="35">
        <f t="shared" si="3"/>
        <v>10.98</v>
      </c>
      <c r="W6" s="35">
        <f t="shared" si="3"/>
        <v>13355.65</v>
      </c>
      <c r="X6" s="36">
        <f>IF(X7="",NA(),X7)</f>
        <v>107.85</v>
      </c>
      <c r="Y6" s="36">
        <f t="shared" ref="Y6:AG6" si="4">IF(Y7="",NA(),Y7)</f>
        <v>109.98</v>
      </c>
      <c r="Z6" s="36">
        <f t="shared" si="4"/>
        <v>108.06</v>
      </c>
      <c r="AA6" s="36">
        <f t="shared" si="4"/>
        <v>107.56</v>
      </c>
      <c r="AB6" s="36">
        <f t="shared" si="4"/>
        <v>105.33</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240.82</v>
      </c>
      <c r="AU6" s="36">
        <f t="shared" ref="AU6:BC6" si="6">IF(AU7="",NA(),AU7)</f>
        <v>251.1</v>
      </c>
      <c r="AV6" s="36">
        <f t="shared" si="6"/>
        <v>245.56</v>
      </c>
      <c r="AW6" s="36">
        <f t="shared" si="6"/>
        <v>282.92</v>
      </c>
      <c r="AX6" s="36">
        <f t="shared" si="6"/>
        <v>267.79000000000002</v>
      </c>
      <c r="AY6" s="36">
        <f t="shared" si="6"/>
        <v>344.19</v>
      </c>
      <c r="AZ6" s="36">
        <f t="shared" si="6"/>
        <v>352.05</v>
      </c>
      <c r="BA6" s="36">
        <f t="shared" si="6"/>
        <v>349.04</v>
      </c>
      <c r="BB6" s="36">
        <f t="shared" si="6"/>
        <v>337.49</v>
      </c>
      <c r="BC6" s="36">
        <f t="shared" si="6"/>
        <v>335.6</v>
      </c>
      <c r="BD6" s="35" t="str">
        <f>IF(BD7="","",IF(BD7="-","【-】","【"&amp;SUBSTITUTE(TEXT(BD7,"#,##0.00"),"-","△")&amp;"】"))</f>
        <v>【261.93】</v>
      </c>
      <c r="BE6" s="36">
        <f>IF(BE7="",NA(),BE7)</f>
        <v>133.62</v>
      </c>
      <c r="BF6" s="36">
        <f t="shared" ref="BF6:BN6" si="7">IF(BF7="",NA(),BF7)</f>
        <v>124.18</v>
      </c>
      <c r="BG6" s="36">
        <f t="shared" si="7"/>
        <v>116.34</v>
      </c>
      <c r="BH6" s="36">
        <f t="shared" si="7"/>
        <v>106.74</v>
      </c>
      <c r="BI6" s="36">
        <f t="shared" si="7"/>
        <v>98.44</v>
      </c>
      <c r="BJ6" s="36">
        <f t="shared" si="7"/>
        <v>252.09</v>
      </c>
      <c r="BK6" s="36">
        <f t="shared" si="7"/>
        <v>250.76</v>
      </c>
      <c r="BL6" s="36">
        <f t="shared" si="7"/>
        <v>254.54</v>
      </c>
      <c r="BM6" s="36">
        <f t="shared" si="7"/>
        <v>265.92</v>
      </c>
      <c r="BN6" s="36">
        <f t="shared" si="7"/>
        <v>258.26</v>
      </c>
      <c r="BO6" s="35" t="str">
        <f>IF(BO7="","",IF(BO7="-","【-】","【"&amp;SUBSTITUTE(TEXT(BO7,"#,##0.00"),"-","△")&amp;"】"))</f>
        <v>【270.46】</v>
      </c>
      <c r="BP6" s="36">
        <f>IF(BP7="",NA(),BP7)</f>
        <v>102.13</v>
      </c>
      <c r="BQ6" s="36">
        <f t="shared" ref="BQ6:BY6" si="8">IF(BQ7="",NA(),BQ7)</f>
        <v>104.18</v>
      </c>
      <c r="BR6" s="36">
        <f t="shared" si="8"/>
        <v>102.72</v>
      </c>
      <c r="BS6" s="36">
        <f t="shared" si="8"/>
        <v>102.51</v>
      </c>
      <c r="BT6" s="36">
        <f t="shared" si="8"/>
        <v>100.01</v>
      </c>
      <c r="BU6" s="36">
        <f t="shared" si="8"/>
        <v>106.22</v>
      </c>
      <c r="BV6" s="36">
        <f t="shared" si="8"/>
        <v>106.69</v>
      </c>
      <c r="BW6" s="36">
        <f t="shared" si="8"/>
        <v>106.52</v>
      </c>
      <c r="BX6" s="36">
        <f t="shared" si="8"/>
        <v>105.86</v>
      </c>
      <c r="BY6" s="36">
        <f t="shared" si="8"/>
        <v>106.07</v>
      </c>
      <c r="BZ6" s="35" t="str">
        <f>IF(BZ7="","",IF(BZ7="-","【-】","【"&amp;SUBSTITUTE(TEXT(BZ7,"#,##0.00"),"-","△")&amp;"】"))</f>
        <v>【103.91】</v>
      </c>
      <c r="CA6" s="36">
        <f>IF(CA7="",NA(),CA7)</f>
        <v>187.65</v>
      </c>
      <c r="CB6" s="36">
        <f t="shared" ref="CB6:CJ6" si="9">IF(CB7="",NA(),CB7)</f>
        <v>184.14</v>
      </c>
      <c r="CC6" s="36">
        <f t="shared" si="9"/>
        <v>186.29</v>
      </c>
      <c r="CD6" s="36">
        <f t="shared" si="9"/>
        <v>186.3</v>
      </c>
      <c r="CE6" s="36">
        <f t="shared" si="9"/>
        <v>189.74</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71.08</v>
      </c>
      <c r="CM6" s="36">
        <f t="shared" ref="CM6:CU6" si="10">IF(CM7="",NA(),CM7)</f>
        <v>71</v>
      </c>
      <c r="CN6" s="36">
        <f t="shared" si="10"/>
        <v>70.150000000000006</v>
      </c>
      <c r="CO6" s="36">
        <f t="shared" si="10"/>
        <v>70.06</v>
      </c>
      <c r="CP6" s="36">
        <f t="shared" si="10"/>
        <v>69.41</v>
      </c>
      <c r="CQ6" s="36">
        <f t="shared" si="10"/>
        <v>62.12</v>
      </c>
      <c r="CR6" s="36">
        <f t="shared" si="10"/>
        <v>62.26</v>
      </c>
      <c r="CS6" s="36">
        <f t="shared" si="10"/>
        <v>62.1</v>
      </c>
      <c r="CT6" s="36">
        <f t="shared" si="10"/>
        <v>62.38</v>
      </c>
      <c r="CU6" s="36">
        <f t="shared" si="10"/>
        <v>62.83</v>
      </c>
      <c r="CV6" s="35" t="str">
        <f>IF(CV7="","",IF(CV7="-","【-】","【"&amp;SUBSTITUTE(TEXT(CV7,"#,##0.00"),"-","△")&amp;"】"))</f>
        <v>【60.27】</v>
      </c>
      <c r="CW6" s="36">
        <f>IF(CW7="",NA(),CW7)</f>
        <v>95.21</v>
      </c>
      <c r="CX6" s="36">
        <f t="shared" ref="CX6:DF6" si="11">IF(CX7="",NA(),CX7)</f>
        <v>95.32</v>
      </c>
      <c r="CY6" s="36">
        <f t="shared" si="11"/>
        <v>95.88</v>
      </c>
      <c r="CZ6" s="36">
        <f t="shared" si="11"/>
        <v>96.23</v>
      </c>
      <c r="DA6" s="36">
        <f t="shared" si="11"/>
        <v>96.27</v>
      </c>
      <c r="DB6" s="36">
        <f t="shared" si="11"/>
        <v>89.45</v>
      </c>
      <c r="DC6" s="36">
        <f t="shared" si="11"/>
        <v>89.5</v>
      </c>
      <c r="DD6" s="36">
        <f t="shared" si="11"/>
        <v>89.52</v>
      </c>
      <c r="DE6" s="36">
        <f t="shared" si="11"/>
        <v>89.17</v>
      </c>
      <c r="DF6" s="36">
        <f t="shared" si="11"/>
        <v>88.86</v>
      </c>
      <c r="DG6" s="35" t="str">
        <f>IF(DG7="","",IF(DG7="-","【-】","【"&amp;SUBSTITUTE(TEXT(DG7,"#,##0.00"),"-","△")&amp;"】"))</f>
        <v>【89.92】</v>
      </c>
      <c r="DH6" s="36">
        <f>IF(DH7="",NA(),DH7)</f>
        <v>40.75</v>
      </c>
      <c r="DI6" s="36">
        <f t="shared" ref="DI6:DQ6" si="12">IF(DI7="",NA(),DI7)</f>
        <v>42.22</v>
      </c>
      <c r="DJ6" s="36">
        <f t="shared" si="12"/>
        <v>43.81</v>
      </c>
      <c r="DK6" s="36">
        <f t="shared" si="12"/>
        <v>45.63</v>
      </c>
      <c r="DL6" s="36">
        <f t="shared" si="12"/>
        <v>47.14</v>
      </c>
      <c r="DM6" s="36">
        <f t="shared" si="12"/>
        <v>44.91</v>
      </c>
      <c r="DN6" s="36">
        <f t="shared" si="12"/>
        <v>45.89</v>
      </c>
      <c r="DO6" s="36">
        <f t="shared" si="12"/>
        <v>46.58</v>
      </c>
      <c r="DP6" s="36">
        <f t="shared" si="12"/>
        <v>46.99</v>
      </c>
      <c r="DQ6" s="36">
        <f t="shared" si="12"/>
        <v>47.89</v>
      </c>
      <c r="DR6" s="35" t="str">
        <f>IF(DR7="","",IF(DR7="-","【-】","【"&amp;SUBSTITUTE(TEXT(DR7,"#,##0.00"),"-","△")&amp;"】"))</f>
        <v>【48.85】</v>
      </c>
      <c r="DS6" s="36">
        <f>IF(DS7="",NA(),DS7)</f>
        <v>13.83</v>
      </c>
      <c r="DT6" s="36">
        <f t="shared" ref="DT6:EB6" si="13">IF(DT7="",NA(),DT7)</f>
        <v>13.88</v>
      </c>
      <c r="DU6" s="36">
        <f t="shared" si="13"/>
        <v>14.16</v>
      </c>
      <c r="DV6" s="36">
        <f t="shared" si="13"/>
        <v>15.15</v>
      </c>
      <c r="DW6" s="36">
        <f t="shared" si="13"/>
        <v>15.49</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1.03</v>
      </c>
      <c r="EE6" s="36">
        <f t="shared" ref="EE6:EM6" si="14">IF(EE7="",NA(),EE7)</f>
        <v>0.84</v>
      </c>
      <c r="EF6" s="36">
        <f t="shared" si="14"/>
        <v>0.8</v>
      </c>
      <c r="EG6" s="36">
        <f t="shared" si="14"/>
        <v>0.28000000000000003</v>
      </c>
      <c r="EH6" s="36">
        <f t="shared" si="14"/>
        <v>0.45</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132039</v>
      </c>
      <c r="D7" s="38">
        <v>46</v>
      </c>
      <c r="E7" s="38">
        <v>1</v>
      </c>
      <c r="F7" s="38">
        <v>0</v>
      </c>
      <c r="G7" s="38">
        <v>1</v>
      </c>
      <c r="H7" s="38" t="s">
        <v>92</v>
      </c>
      <c r="I7" s="38" t="s">
        <v>93</v>
      </c>
      <c r="J7" s="38" t="s">
        <v>94</v>
      </c>
      <c r="K7" s="38" t="s">
        <v>95</v>
      </c>
      <c r="L7" s="38" t="s">
        <v>96</v>
      </c>
      <c r="M7" s="38" t="s">
        <v>97</v>
      </c>
      <c r="N7" s="39" t="s">
        <v>98</v>
      </c>
      <c r="O7" s="39">
        <v>76.78</v>
      </c>
      <c r="P7" s="39">
        <v>100</v>
      </c>
      <c r="Q7" s="39">
        <v>2378</v>
      </c>
      <c r="R7" s="39">
        <v>146399</v>
      </c>
      <c r="S7" s="39">
        <v>10.98</v>
      </c>
      <c r="T7" s="39">
        <v>13333.24</v>
      </c>
      <c r="U7" s="39">
        <v>146645</v>
      </c>
      <c r="V7" s="39">
        <v>10.98</v>
      </c>
      <c r="W7" s="39">
        <v>13355.65</v>
      </c>
      <c r="X7" s="39">
        <v>107.85</v>
      </c>
      <c r="Y7" s="39">
        <v>109.98</v>
      </c>
      <c r="Z7" s="39">
        <v>108.06</v>
      </c>
      <c r="AA7" s="39">
        <v>107.56</v>
      </c>
      <c r="AB7" s="39">
        <v>105.33</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240.82</v>
      </c>
      <c r="AU7" s="39">
        <v>251.1</v>
      </c>
      <c r="AV7" s="39">
        <v>245.56</v>
      </c>
      <c r="AW7" s="39">
        <v>282.92</v>
      </c>
      <c r="AX7" s="39">
        <v>267.79000000000002</v>
      </c>
      <c r="AY7" s="39">
        <v>344.19</v>
      </c>
      <c r="AZ7" s="39">
        <v>352.05</v>
      </c>
      <c r="BA7" s="39">
        <v>349.04</v>
      </c>
      <c r="BB7" s="39">
        <v>337.49</v>
      </c>
      <c r="BC7" s="39">
        <v>335.6</v>
      </c>
      <c r="BD7" s="39">
        <v>261.93</v>
      </c>
      <c r="BE7" s="39">
        <v>133.62</v>
      </c>
      <c r="BF7" s="39">
        <v>124.18</v>
      </c>
      <c r="BG7" s="39">
        <v>116.34</v>
      </c>
      <c r="BH7" s="39">
        <v>106.74</v>
      </c>
      <c r="BI7" s="39">
        <v>98.44</v>
      </c>
      <c r="BJ7" s="39">
        <v>252.09</v>
      </c>
      <c r="BK7" s="39">
        <v>250.76</v>
      </c>
      <c r="BL7" s="39">
        <v>254.54</v>
      </c>
      <c r="BM7" s="39">
        <v>265.92</v>
      </c>
      <c r="BN7" s="39">
        <v>258.26</v>
      </c>
      <c r="BO7" s="39">
        <v>270.45999999999998</v>
      </c>
      <c r="BP7" s="39">
        <v>102.13</v>
      </c>
      <c r="BQ7" s="39">
        <v>104.18</v>
      </c>
      <c r="BR7" s="39">
        <v>102.72</v>
      </c>
      <c r="BS7" s="39">
        <v>102.51</v>
      </c>
      <c r="BT7" s="39">
        <v>100.01</v>
      </c>
      <c r="BU7" s="39">
        <v>106.22</v>
      </c>
      <c r="BV7" s="39">
        <v>106.69</v>
      </c>
      <c r="BW7" s="39">
        <v>106.52</v>
      </c>
      <c r="BX7" s="39">
        <v>105.86</v>
      </c>
      <c r="BY7" s="39">
        <v>106.07</v>
      </c>
      <c r="BZ7" s="39">
        <v>103.91</v>
      </c>
      <c r="CA7" s="39">
        <v>187.65</v>
      </c>
      <c r="CB7" s="39">
        <v>184.14</v>
      </c>
      <c r="CC7" s="39">
        <v>186.29</v>
      </c>
      <c r="CD7" s="39">
        <v>186.3</v>
      </c>
      <c r="CE7" s="39">
        <v>189.74</v>
      </c>
      <c r="CF7" s="39">
        <v>155.22999999999999</v>
      </c>
      <c r="CG7" s="39">
        <v>154.91999999999999</v>
      </c>
      <c r="CH7" s="39">
        <v>155.80000000000001</v>
      </c>
      <c r="CI7" s="39">
        <v>158.58000000000001</v>
      </c>
      <c r="CJ7" s="39">
        <v>159.22</v>
      </c>
      <c r="CK7" s="39">
        <v>167.11</v>
      </c>
      <c r="CL7" s="39">
        <v>71.08</v>
      </c>
      <c r="CM7" s="39">
        <v>71</v>
      </c>
      <c r="CN7" s="39">
        <v>70.150000000000006</v>
      </c>
      <c r="CO7" s="39">
        <v>70.06</v>
      </c>
      <c r="CP7" s="39">
        <v>69.41</v>
      </c>
      <c r="CQ7" s="39">
        <v>62.12</v>
      </c>
      <c r="CR7" s="39">
        <v>62.26</v>
      </c>
      <c r="CS7" s="39">
        <v>62.1</v>
      </c>
      <c r="CT7" s="39">
        <v>62.38</v>
      </c>
      <c r="CU7" s="39">
        <v>62.83</v>
      </c>
      <c r="CV7" s="39">
        <v>60.27</v>
      </c>
      <c r="CW7" s="39">
        <v>95.21</v>
      </c>
      <c r="CX7" s="39">
        <v>95.32</v>
      </c>
      <c r="CY7" s="39">
        <v>95.88</v>
      </c>
      <c r="CZ7" s="39">
        <v>96.23</v>
      </c>
      <c r="DA7" s="39">
        <v>96.27</v>
      </c>
      <c r="DB7" s="39">
        <v>89.45</v>
      </c>
      <c r="DC7" s="39">
        <v>89.5</v>
      </c>
      <c r="DD7" s="39">
        <v>89.52</v>
      </c>
      <c r="DE7" s="39">
        <v>89.17</v>
      </c>
      <c r="DF7" s="39">
        <v>88.86</v>
      </c>
      <c r="DG7" s="39">
        <v>89.92</v>
      </c>
      <c r="DH7" s="39">
        <v>40.75</v>
      </c>
      <c r="DI7" s="39">
        <v>42.22</v>
      </c>
      <c r="DJ7" s="39">
        <v>43.81</v>
      </c>
      <c r="DK7" s="39">
        <v>45.63</v>
      </c>
      <c r="DL7" s="39">
        <v>47.14</v>
      </c>
      <c r="DM7" s="39">
        <v>44.91</v>
      </c>
      <c r="DN7" s="39">
        <v>45.89</v>
      </c>
      <c r="DO7" s="39">
        <v>46.58</v>
      </c>
      <c r="DP7" s="39">
        <v>46.99</v>
      </c>
      <c r="DQ7" s="39">
        <v>47.89</v>
      </c>
      <c r="DR7" s="39">
        <v>48.85</v>
      </c>
      <c r="DS7" s="39">
        <v>13.83</v>
      </c>
      <c r="DT7" s="39">
        <v>13.88</v>
      </c>
      <c r="DU7" s="39">
        <v>14.16</v>
      </c>
      <c r="DV7" s="39">
        <v>15.15</v>
      </c>
      <c r="DW7" s="39">
        <v>15.49</v>
      </c>
      <c r="DX7" s="39">
        <v>12.03</v>
      </c>
      <c r="DY7" s="39">
        <v>13.14</v>
      </c>
      <c r="DZ7" s="39">
        <v>14.45</v>
      </c>
      <c r="EA7" s="39">
        <v>15.83</v>
      </c>
      <c r="EB7" s="39">
        <v>16.899999999999999</v>
      </c>
      <c r="EC7" s="39">
        <v>17.8</v>
      </c>
      <c r="ED7" s="39">
        <v>1.03</v>
      </c>
      <c r="EE7" s="39">
        <v>0.84</v>
      </c>
      <c r="EF7" s="39">
        <v>0.8</v>
      </c>
      <c r="EG7" s="39">
        <v>0.28000000000000003</v>
      </c>
      <c r="EH7" s="39">
        <v>0.45</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武蔵野市役所</cp:lastModifiedBy>
  <cp:lastPrinted>2020-01-30T04:53:20Z</cp:lastPrinted>
  <dcterms:created xsi:type="dcterms:W3CDTF">2019-12-05T04:13:31Z</dcterms:created>
  <dcterms:modified xsi:type="dcterms:W3CDTF">2020-01-30T04:53:21Z</dcterms:modified>
  <cp:category/>
</cp:coreProperties>
</file>