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ocal\課\財政課\31年度\21_課内共通\06_地方公営企業\20200114_【東京都市町村課：依頼（0131（金）〆）】公営企業に係る経営比較分析表（平成30年度決算）の分析等について\03_R1回答\"/>
    </mc:Choice>
  </mc:AlternateContent>
  <workbookProtection workbookAlgorithmName="SHA-512" workbookHashValue="HeGi684axC7exmBfIBAlbh1Z6xIXBnDaM6yaeoOffUG9bUlJJxbTVgIPYqfo9WWVs3ojhwajwWG7flF0BHmw2Q==" workbookSaltValue="QdQOM8vcpKChI4HRVd7igw==" workbookSpinCount="100000" lockStructure="1"/>
  <bookViews>
    <workbookView xWindow="0" yWindow="0" windowWidth="15360" windowHeight="7632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<sst xmlns="http://schemas.openxmlformats.org/spreadsheetml/2006/main" count="228" uniqueCount="114">
  <si>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</si>
  <si>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</si>
  <si>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</si>
  <si>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</si>
  <si>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</si>
  <si>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</si>
  <si>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</si>
  <si>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</si>
  <si>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</si>
  <si>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</si>
  <si>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</si>
  <si>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</si>
  <si>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</si>
  <si>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</si>
  <si>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</si>
  <si>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</si>
  <si>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</si>
  <si>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</si>
  <si>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</si>
  <si>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</si>
  <si>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</si>
  <si>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</si>
  <si>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</si>
  <si>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</si>
  <si>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</si>
  <si>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</si>
  <si>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</si>
  <si>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</si>
  <si>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</si>
  <si>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</si>
  <si>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</si>
  <si>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</si>
  <si>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</si>
  <si>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</si>
  <si>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</si>
  <si>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</si>
  <si>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</si>
  <si>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</si>
  <si>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</si>
  <si>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</si>
  <si>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</si>
  <si>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</si>
  <si>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</si>
  <si>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</si>
  <si>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</si>
  <si>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</si>
  <si>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</si>
  <si>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</si>
  <si>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</si>
  <si>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</si>
  <si>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</si>
  <si>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</si>
  <si>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</si>
  <si>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</si>
  <si>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</si>
  <si>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</si>
  <si>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</si>
  <si>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</si>
  <si>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</si>
  <si>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</si>
  <si>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</si>
  <si>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</si>
  <si>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</si>
  <si>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</si>
  <si>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</si>
  <si>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</si>
  <si>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</si>
  <si>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</si>
  <si>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</si>
  <si>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</si>
  <si>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</si>
  <si>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</si>
  <si>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</si>
  <si>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</si>
  <si>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</si>
  <si>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</si>
  <si>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</si>
  <si>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</si>
  <si>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</si>
  <si>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</si>
  <si>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</si>
  <si>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</si>
  <si>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</si>
  <si>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</si>
  <si>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</si>
  <si>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</si>
  <si>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</si>
  <si>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</si>
  <si>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</si>
  <si>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</si>
  <si>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</si>
  <si>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</si>
  <si>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</si>
  <si>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</si>
  <si>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</si>
  <si>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</si>
  <si>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</si>
  <si>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</si>
  <si>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三鷹市</t>
  </si>
  <si>
    <t>法非適用</t>
  </si>
  <si>
    <t>下水道事業</t>
  </si>
  <si>
    <t>公共下水道</t>
  </si>
  <si>
    <t>Aa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</si>
  <si>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</si>
  <si>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</si>
  <si>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</si>
  <si>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</si>
  <si>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</si>
  <si>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</si>
  <si>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</si>
  <si>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</si>
  <si>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渠改善率は、現在は平均値より低い水準で推移しています。本市では、管渠・処理場など下水道施設の多くが、昭和30年代から40年代にかけて建設されており、これから順次更新時期を迎えることとなります。限られた財源の中で、老朽化していく施設の適正な維持管理や更新を行うため、施設の長寿命化対策事業を計画的に行います。
・処理場（東部水再生センター）については、上位計画である「多摩川・荒川等流域別下水道整備総合計画」に流域編入が位置付けられていることから、流域編入を想定した計画としています。</t>
  </si>
  <si>
    <t>・本市では、下水道事業の総合的・計画的な事業展開と財政運営の見通しを明らかにした「三鷹市下水道経営計画2022」（令和２年３月改定予定）を経営戦略に位置付け、本計画に基づいて、健全な下水道経営のもと、安定した下水道サービスを引き続き提供することに取り組んでいます。
・下水道施設の老朽化による更新が順次必要となってくることから、今後大きな財政負担が想定されます。そのため、効率的かつ効果的な事業運営に努めるとともに、優先度をつけた計画的な事業展開を図ります。
・令和２年４月１日より地方公営企業法の適用を一部適用し、経営の健全性や計画性・透明性の向上を図ります。</t>
    <rPh sb="57" eb="59">
      <t>レイワ</t>
    </rPh>
    <rPh sb="60" eb="61">
      <t>ネン</t>
    </rPh>
    <rPh sb="63" eb="65">
      <t>カイテイ</t>
    </rPh>
    <rPh sb="65" eb="67">
      <t>ヨテイ</t>
    </rPh>
    <rPh sb="69" eb="71">
      <t>ケイエイ</t>
    </rPh>
    <rPh sb="71" eb="73">
      <t>センリャク</t>
    </rPh>
    <rPh sb="74" eb="77">
      <t>イチヅ</t>
    </rPh>
    <rPh sb="79" eb="80">
      <t>ホン</t>
    </rPh>
    <rPh sb="80" eb="82">
      <t>ケイカク</t>
    </rPh>
    <rPh sb="83" eb="84">
      <t>モト</t>
    </rPh>
    <rPh sb="233" eb="235">
      <t>レイワ</t>
    </rPh>
    <rPh sb="254" eb="256">
      <t>イチブ</t>
    </rPh>
    <rPh sb="256" eb="258">
      <t>テキヨウ</t>
    </rPh>
    <phoneticPr fontId="4"/>
  </si>
  <si>
    <t>①収益的収支比率は、平成25年度までは有収水量が減少傾向であったこと、下水道使用料の単価が多摩地区26市と比較して低いことなどから90％台前半となっていましたが、平成26年４月の下水道使用料改定により、平成26年度以降は97～98％台と改善傾向にあります。
④企業債残高対事業規模比率は、平均値に比べて低い水準にあります。これは公共下水道整備を全国に先駆けて取り組み、一定程度の償還が完了していることによります。
⑤経費回収率は、平成25年度までは下水道使用料の単価が多摩地区26市と比較して低いことなどから80％台となっていましたが、平成26年４月の下水道使用料改定により、平成26年度は94.36％と大きく改善し、平成30年度も97.01％と改善傾向にあります。
⑥汚水処理原価は、平均値に比べて低い水準にあります。
⑦施設利用率は、平均値と比べて高い水準で推移しており、効率的かつ安定的に利用されています。
⑧水洗化率は、全国に先駆けて取り組んでおり、100.00％となっています。</t>
    <rPh sb="107" eb="109">
      <t>イコウ</t>
    </rPh>
    <rPh sb="116" eb="117">
      <t>ダイ</t>
    </rPh>
    <rPh sb="118" eb="120">
      <t>カイゼン</t>
    </rPh>
    <rPh sb="120" eb="122">
      <t>ケイコウ</t>
    </rPh>
    <rPh sb="311" eb="313">
      <t>ヘイセイ</t>
    </rPh>
    <rPh sb="315" eb="31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</si>
</sst>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0.03</c:v>
                </c:pt>
                <c:pt idx="2">
                  <c:v>0.05</c:v>
                </c:pt>
                <c:pt idx="3" formatCode="#,##0.00;&quot;△&quot;#,##0.00">
                  <c:v>0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E-42F4-9DC8-168CA253E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0.22</c:v>
                </c:pt>
                <c:pt idx="1">
                  <c:v>0.13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E-42F4-9DC8-168CA253E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69.72</c:v>
                </c:pt>
                <c:pt idx="1">
                  <c:v>68.39</c:v>
                </c:pt>
                <c:pt idx="2">
                  <c:v>73.08</c:v>
                </c:pt>
                <c:pt idx="3">
                  <c:v>76.98</c:v>
                </c:pt>
                <c:pt idx="4">
                  <c:v>80.510000000000005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E-4DBC-B588-FA88A08D8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64.81</c:v>
                </c:pt>
                <c:pt idx="1">
                  <c:v>64.81</c:v>
                </c:pt>
                <c:pt idx="2">
                  <c:v>64.66</c:v>
                </c:pt>
                <c:pt idx="3">
                  <c:v>64.650000000000006</c:v>
                </c:pt>
                <c:pt idx="4">
                  <c:v>62.96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E-4DBC-B588-FA88A08D8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4-4D87-881D-B379AE03B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96.76</c:v>
                </c:pt>
                <c:pt idx="1">
                  <c:v>96.89</c:v>
                </c:pt>
                <c:pt idx="2">
                  <c:v>97.08</c:v>
                </c:pt>
                <c:pt idx="3">
                  <c:v>97.4</c:v>
                </c:pt>
                <c:pt idx="4">
                  <c:v>96.96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4-4D87-881D-B379AE03B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98.52</c:v>
                </c:pt>
                <c:pt idx="1">
                  <c:v>97.28</c:v>
                </c:pt>
                <c:pt idx="2">
                  <c:v>98.39</c:v>
                </c:pt>
                <c:pt idx="3">
                  <c:v>98.67</c:v>
                </c:pt>
                <c:pt idx="4">
                  <c:v>98.68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C-46B8-8341-62BE5878D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C-46B8-8341-62BE5878D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9-4E3B-AB7A-5D8455114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9-4E3B-AB7A-5D8455114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121-BA07-6029015E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AE-4121-BA07-6029015E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9-4E91-AD34-E68A3B9D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39-4E91-AD34-E68A3B9D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3-453C-8839-0D1996E62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53-453C-8839-0D1996E62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312.29000000000002</c:v>
                </c:pt>
                <c:pt idx="1">
                  <c:v>304.3</c:v>
                </c:pt>
                <c:pt idx="2">
                  <c:v>302.98</c:v>
                </c:pt>
                <c:pt idx="3">
                  <c:v>288.5</c:v>
                </c:pt>
                <c:pt idx="4">
                  <c:v>286.24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B-466B-B893-1E805B3F2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665.11</c:v>
                </c:pt>
                <c:pt idx="1">
                  <c:v>642.57000000000005</c:v>
                </c:pt>
                <c:pt idx="2">
                  <c:v>599.92999999999995</c:v>
                </c:pt>
                <c:pt idx="3">
                  <c:v>573.73</c:v>
                </c:pt>
                <c:pt idx="4">
                  <c:v>514.27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3B-466B-B893-1E805B3F2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94.36</c:v>
                </c:pt>
                <c:pt idx="1">
                  <c:v>92.65</c:v>
                </c:pt>
                <c:pt idx="2">
                  <c:v>93.99</c:v>
                </c:pt>
                <c:pt idx="3">
                  <c:v>94.53</c:v>
                </c:pt>
                <c:pt idx="4">
                  <c:v>97.01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1-4F66-9A20-E5A8EF45A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85.64</c:v>
                </c:pt>
                <c:pt idx="1">
                  <c:v>94.3</c:v>
                </c:pt>
                <c:pt idx="2">
                  <c:v>95.76</c:v>
                </c:pt>
                <c:pt idx="3">
                  <c:v>100.74</c:v>
                </c:pt>
                <c:pt idx="4">
                  <c:v>100.34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1-4F66-9A20-E5A8EF45A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99.24</c:v>
                </c:pt>
                <c:pt idx="1">
                  <c:v>101.78</c:v>
                </c:pt>
                <c:pt idx="2">
                  <c:v>98.89</c:v>
                </c:pt>
                <c:pt idx="3">
                  <c:v>97.38</c:v>
                </c:pt>
                <c:pt idx="4">
                  <c:v>96.76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7A-45C0-8B74-CDB36D23E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133</c:v>
                </c:pt>
                <c:pt idx="1">
                  <c:v>120.18</c:v>
                </c:pt>
                <c:pt idx="2">
                  <c:v>119</c:v>
                </c:pt>
                <c:pt idx="3">
                  <c:v>112.75</c:v>
                </c:pt>
                <c:pt idx="4">
                  <c:v>113.49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A-45C0-8B74-CDB36D23E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5" zoomScaleNormal="75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2" t="s">
        <v>
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2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2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3" t="str">
        <f>
データ!H6</f>
        <v>
東京都　三鷹市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4" t="s">
        <v>
1</v>
      </c>
      <c r="C7" s="44"/>
      <c r="D7" s="44"/>
      <c r="E7" s="44"/>
      <c r="F7" s="44"/>
      <c r="G7" s="44"/>
      <c r="H7" s="44"/>
      <c r="I7" s="44" t="s">
        <v>
2</v>
      </c>
      <c r="J7" s="44"/>
      <c r="K7" s="44"/>
      <c r="L7" s="44"/>
      <c r="M7" s="44"/>
      <c r="N7" s="44"/>
      <c r="O7" s="44"/>
      <c r="P7" s="44" t="s">
        <v>
3</v>
      </c>
      <c r="Q7" s="44"/>
      <c r="R7" s="44"/>
      <c r="S7" s="44"/>
      <c r="T7" s="44"/>
      <c r="U7" s="44"/>
      <c r="V7" s="44"/>
      <c r="W7" s="44" t="s">
        <v>
4</v>
      </c>
      <c r="X7" s="44"/>
      <c r="Y7" s="44"/>
      <c r="Z7" s="44"/>
      <c r="AA7" s="44"/>
      <c r="AB7" s="44"/>
      <c r="AC7" s="44"/>
      <c r="AD7" s="44" t="s">
        <v>
5</v>
      </c>
      <c r="AE7" s="44"/>
      <c r="AF7" s="44"/>
      <c r="AG7" s="44"/>
      <c r="AH7" s="44"/>
      <c r="AI7" s="44"/>
      <c r="AJ7" s="44"/>
      <c r="AK7" s="3"/>
      <c r="AL7" s="44" t="s">
        <v>
6</v>
      </c>
      <c r="AM7" s="44"/>
      <c r="AN7" s="44"/>
      <c r="AO7" s="44"/>
      <c r="AP7" s="44"/>
      <c r="AQ7" s="44"/>
      <c r="AR7" s="44"/>
      <c r="AS7" s="44"/>
      <c r="AT7" s="44" t="s">
        <v>
7</v>
      </c>
      <c r="AU7" s="44"/>
      <c r="AV7" s="44"/>
      <c r="AW7" s="44"/>
      <c r="AX7" s="44"/>
      <c r="AY7" s="44"/>
      <c r="AZ7" s="44"/>
      <c r="BA7" s="44"/>
      <c r="BB7" s="44" t="s">
        <v>
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
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8" t="str">
        <f>
データ!I6</f>
        <v>
法非適用</v>
      </c>
      <c r="C8" s="48"/>
      <c r="D8" s="48"/>
      <c r="E8" s="48"/>
      <c r="F8" s="48"/>
      <c r="G8" s="48"/>
      <c r="H8" s="48"/>
      <c r="I8" s="48" t="str">
        <f>
データ!J6</f>
        <v>
下水道事業</v>
      </c>
      <c r="J8" s="48"/>
      <c r="K8" s="48"/>
      <c r="L8" s="48"/>
      <c r="M8" s="48"/>
      <c r="N8" s="48"/>
      <c r="O8" s="48"/>
      <c r="P8" s="48" t="str">
        <f>
データ!K6</f>
        <v>
公共下水道</v>
      </c>
      <c r="Q8" s="48"/>
      <c r="R8" s="48"/>
      <c r="S8" s="48"/>
      <c r="T8" s="48"/>
      <c r="U8" s="48"/>
      <c r="V8" s="48"/>
      <c r="W8" s="48" t="str">
        <f>
データ!L6</f>
        <v>
Aa</v>
      </c>
      <c r="X8" s="48"/>
      <c r="Y8" s="48"/>
      <c r="Z8" s="48"/>
      <c r="AA8" s="48"/>
      <c r="AB8" s="48"/>
      <c r="AC8" s="48"/>
      <c r="AD8" s="49" t="str">
        <f>
データ!$M$6</f>
        <v>
非設置</v>
      </c>
      <c r="AE8" s="49"/>
      <c r="AF8" s="49"/>
      <c r="AG8" s="49"/>
      <c r="AH8" s="49"/>
      <c r="AI8" s="49"/>
      <c r="AJ8" s="49"/>
      <c r="AK8" s="3"/>
      <c r="AL8" s="50">
        <f>
データ!S6</f>
        <v>
187199</v>
      </c>
      <c r="AM8" s="50"/>
      <c r="AN8" s="50"/>
      <c r="AO8" s="50"/>
      <c r="AP8" s="50"/>
      <c r="AQ8" s="50"/>
      <c r="AR8" s="50"/>
      <c r="AS8" s="50"/>
      <c r="AT8" s="45">
        <f>
データ!T6</f>
        <v>
16.420000000000002</v>
      </c>
      <c r="AU8" s="45"/>
      <c r="AV8" s="45"/>
      <c r="AW8" s="45"/>
      <c r="AX8" s="45"/>
      <c r="AY8" s="45"/>
      <c r="AZ8" s="45"/>
      <c r="BA8" s="45"/>
      <c r="BB8" s="45">
        <f>
データ!U6</f>
        <v>
11400.67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
10</v>
      </c>
      <c r="BM8" s="47"/>
      <c r="BN8" s="7" t="s">
        <v>
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4" t="s">
        <v>
12</v>
      </c>
      <c r="C9" s="44"/>
      <c r="D9" s="44"/>
      <c r="E9" s="44"/>
      <c r="F9" s="44"/>
      <c r="G9" s="44"/>
      <c r="H9" s="44"/>
      <c r="I9" s="44" t="s">
        <v>
13</v>
      </c>
      <c r="J9" s="44"/>
      <c r="K9" s="44"/>
      <c r="L9" s="44"/>
      <c r="M9" s="44"/>
      <c r="N9" s="44"/>
      <c r="O9" s="44"/>
      <c r="P9" s="44" t="s">
        <v>
14</v>
      </c>
      <c r="Q9" s="44"/>
      <c r="R9" s="44"/>
      <c r="S9" s="44"/>
      <c r="T9" s="44"/>
      <c r="U9" s="44"/>
      <c r="V9" s="44"/>
      <c r="W9" s="44" t="s">
        <v>
15</v>
      </c>
      <c r="X9" s="44"/>
      <c r="Y9" s="44"/>
      <c r="Z9" s="44"/>
      <c r="AA9" s="44"/>
      <c r="AB9" s="44"/>
      <c r="AC9" s="44"/>
      <c r="AD9" s="44" t="s">
        <v>
16</v>
      </c>
      <c r="AE9" s="44"/>
      <c r="AF9" s="44"/>
      <c r="AG9" s="44"/>
      <c r="AH9" s="44"/>
      <c r="AI9" s="44"/>
      <c r="AJ9" s="44"/>
      <c r="AK9" s="3"/>
      <c r="AL9" s="44" t="s">
        <v>
17</v>
      </c>
      <c r="AM9" s="44"/>
      <c r="AN9" s="44"/>
      <c r="AO9" s="44"/>
      <c r="AP9" s="44"/>
      <c r="AQ9" s="44"/>
      <c r="AR9" s="44"/>
      <c r="AS9" s="44"/>
      <c r="AT9" s="44" t="s">
        <v>
18</v>
      </c>
      <c r="AU9" s="44"/>
      <c r="AV9" s="44"/>
      <c r="AW9" s="44"/>
      <c r="AX9" s="44"/>
      <c r="AY9" s="44"/>
      <c r="AZ9" s="44"/>
      <c r="BA9" s="44"/>
      <c r="BB9" s="44" t="s">
        <v>
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
20</v>
      </c>
      <c r="BM9" s="52"/>
      <c r="BN9" s="10" t="s">
        <v>
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5" t="str">
        <f>
データ!N6</f>
        <v>
-</v>
      </c>
      <c r="C10" s="45"/>
      <c r="D10" s="45"/>
      <c r="E10" s="45"/>
      <c r="F10" s="45"/>
      <c r="G10" s="45"/>
      <c r="H10" s="45"/>
      <c r="I10" s="45" t="str">
        <f>
データ!O6</f>
        <v>
該当数値なし</v>
      </c>
      <c r="J10" s="45"/>
      <c r="K10" s="45"/>
      <c r="L10" s="45"/>
      <c r="M10" s="45"/>
      <c r="N10" s="45"/>
      <c r="O10" s="45"/>
      <c r="P10" s="45">
        <f>
データ!P6</f>
        <v>
100</v>
      </c>
      <c r="Q10" s="45"/>
      <c r="R10" s="45"/>
      <c r="S10" s="45"/>
      <c r="T10" s="45"/>
      <c r="U10" s="45"/>
      <c r="V10" s="45"/>
      <c r="W10" s="45">
        <f>
データ!Q6</f>
        <v>
83.09</v>
      </c>
      <c r="X10" s="45"/>
      <c r="Y10" s="45"/>
      <c r="Z10" s="45"/>
      <c r="AA10" s="45"/>
      <c r="AB10" s="45"/>
      <c r="AC10" s="45"/>
      <c r="AD10" s="50">
        <f>
データ!R6</f>
        <v>
1235</v>
      </c>
      <c r="AE10" s="50"/>
      <c r="AF10" s="50"/>
      <c r="AG10" s="50"/>
      <c r="AH10" s="50"/>
      <c r="AI10" s="50"/>
      <c r="AJ10" s="50"/>
      <c r="AK10" s="2"/>
      <c r="AL10" s="50">
        <f>
データ!V6</f>
        <v>
187571</v>
      </c>
      <c r="AM10" s="50"/>
      <c r="AN10" s="50"/>
      <c r="AO10" s="50"/>
      <c r="AP10" s="50"/>
      <c r="AQ10" s="50"/>
      <c r="AR10" s="50"/>
      <c r="AS10" s="50"/>
      <c r="AT10" s="45">
        <f>
データ!W6</f>
        <v>
16.5</v>
      </c>
      <c r="AU10" s="45"/>
      <c r="AV10" s="45"/>
      <c r="AW10" s="45"/>
      <c r="AX10" s="45"/>
      <c r="AY10" s="45"/>
      <c r="AZ10" s="45"/>
      <c r="BA10" s="45"/>
      <c r="BB10" s="45">
        <f>
データ!X6</f>
        <v>
11367.94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
22</v>
      </c>
      <c r="BM10" s="69"/>
      <c r="BN10" s="13" t="s">
        <v>
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
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2">
      <c r="A14" s="2"/>
      <c r="B14" s="72" t="s">
        <v>
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
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2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
113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
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
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2">
      <c r="A60" s="2"/>
      <c r="B60" s="59" t="s">
        <v>
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2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
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
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2">
      <c r="C83" s="2" t="s">
        <v>
30</v>
      </c>
    </row>
    <row r="84" spans="1:78" x14ac:dyDescent="0.2">
      <c r="C84" s="2"/>
    </row>
    <row r="85" spans="1:78" hidden="1" x14ac:dyDescent="0.2">
      <c r="B85" s="26" t="s">
        <v>
31</v>
      </c>
      <c r="C85" s="26"/>
      <c r="D85" s="26"/>
      <c r="E85" s="26" t="s">
        <v>
32</v>
      </c>
      <c r="F85" s="26" t="s">
        <v>
33</v>
      </c>
      <c r="G85" s="26" t="s">
        <v>
34</v>
      </c>
      <c r="H85" s="26" t="s">
        <v>
35</v>
      </c>
      <c r="I85" s="26" t="s">
        <v>
36</v>
      </c>
      <c r="J85" s="26" t="s">
        <v>
37</v>
      </c>
      <c r="K85" s="26" t="s">
        <v>
38</v>
      </c>
      <c r="L85" s="26" t="s">
        <v>
39</v>
      </c>
      <c r="M85" s="26" t="s">
        <v>
40</v>
      </c>
      <c r="N85" s="26" t="s">
        <v>
41</v>
      </c>
      <c r="O85" s="26" t="s">
        <v>
42</v>
      </c>
    </row>
    <row r="86" spans="1:78" hidden="1" x14ac:dyDescent="0.2">
      <c r="B86" s="26"/>
      <c r="C86" s="26"/>
      <c r="D86" s="26"/>
      <c r="E86" s="26" t="str">
        <f>
データ!AI6</f>
        <v/>
      </c>
      <c r="F86" s="26" t="s">
        <v>
43</v>
      </c>
      <c r="G86" s="26" t="s">
        <v>
44</v>
      </c>
      <c r="H86" s="26" t="str">
        <f>
データ!BP6</f>
        <v>
【682.78】</v>
      </c>
      <c r="I86" s="26" t="str">
        <f>
データ!CA6</f>
        <v>
【100.91】</v>
      </c>
      <c r="J86" s="26" t="str">
        <f>
データ!CL6</f>
        <v>
【136.86】</v>
      </c>
      <c r="K86" s="26" t="str">
        <f>
データ!CW6</f>
        <v>
【58.98】</v>
      </c>
      <c r="L86" s="26" t="str">
        <f>
データ!DH6</f>
        <v>
【95.20】</v>
      </c>
      <c r="M86" s="26" t="s">
        <v>
43</v>
      </c>
      <c r="N86" s="26" t="s">
        <v>
43</v>
      </c>
      <c r="O86" s="26" t="str">
        <f>
データ!EO6</f>
        <v>
【0.23】</v>
      </c>
    </row>
  </sheetData>
  <sheetProtection algorithmName="SHA-512" hashValue="6tP3Kb2k5aHXx765uAb0cawnR/rsRqhlMnHdg0fHDvsh1VjMmR+xJC/iu5RHdGGes7SuvfDXLxjNelb59Clk5w==" saltValue="mQ5O2GGFeYsYP7hyL5Quy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2018</v>
      </c>
      <c r="C6" s="33">
        <f t="shared" ref="C6:X6" si="3">C7</f>
        <v>132047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東京都　三鷹市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Aa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100</v>
      </c>
      <c r="Q6" s="34">
        <f t="shared" si="3"/>
        <v>83.09</v>
      </c>
      <c r="R6" s="34">
        <f t="shared" si="3"/>
        <v>1235</v>
      </c>
      <c r="S6" s="34">
        <f t="shared" si="3"/>
        <v>187199</v>
      </c>
      <c r="T6" s="34">
        <f t="shared" si="3"/>
        <v>16.420000000000002</v>
      </c>
      <c r="U6" s="34">
        <f t="shared" si="3"/>
        <v>11400.67</v>
      </c>
      <c r="V6" s="34">
        <f t="shared" si="3"/>
        <v>187571</v>
      </c>
      <c r="W6" s="34">
        <f t="shared" si="3"/>
        <v>16.5</v>
      </c>
      <c r="X6" s="34">
        <f t="shared" si="3"/>
        <v>11367.94</v>
      </c>
      <c r="Y6" s="35">
        <f>IF(Y7="",NA(),Y7)</f>
        <v>98.52</v>
      </c>
      <c r="Z6" s="35">
        <f t="shared" ref="Z6:AH6" si="4">IF(Z7="",NA(),Z7)</f>
        <v>97.28</v>
      </c>
      <c r="AA6" s="35">
        <f t="shared" si="4"/>
        <v>98.39</v>
      </c>
      <c r="AB6" s="35">
        <f t="shared" si="4"/>
        <v>98.67</v>
      </c>
      <c r="AC6" s="35">
        <f t="shared" si="4"/>
        <v>98.68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312.29000000000002</v>
      </c>
      <c r="BG6" s="35">
        <f t="shared" ref="BG6:BO6" si="7">IF(BG7="",NA(),BG7)</f>
        <v>304.3</v>
      </c>
      <c r="BH6" s="35">
        <f t="shared" si="7"/>
        <v>302.98</v>
      </c>
      <c r="BI6" s="35">
        <f t="shared" si="7"/>
        <v>288.5</v>
      </c>
      <c r="BJ6" s="35">
        <f t="shared" si="7"/>
        <v>286.24</v>
      </c>
      <c r="BK6" s="35">
        <f t="shared" si="7"/>
        <v>665.11</v>
      </c>
      <c r="BL6" s="35">
        <f t="shared" si="7"/>
        <v>642.57000000000005</v>
      </c>
      <c r="BM6" s="35">
        <f t="shared" si="7"/>
        <v>599.92999999999995</v>
      </c>
      <c r="BN6" s="35">
        <f t="shared" si="7"/>
        <v>573.73</v>
      </c>
      <c r="BO6" s="35">
        <f t="shared" si="7"/>
        <v>514.27</v>
      </c>
      <c r="BP6" s="34" t="str">
        <f>IF(BP7="","",IF(BP7="-","【-】","【"&amp;SUBSTITUTE(TEXT(BP7,"#,##0.00"),"-","△")&amp;"】"))</f>
        <v>【682.78】</v>
      </c>
      <c r="BQ6" s="35">
        <f>IF(BQ7="",NA(),BQ7)</f>
        <v>94.36</v>
      </c>
      <c r="BR6" s="35">
        <f t="shared" ref="BR6:BZ6" si="8">IF(BR7="",NA(),BR7)</f>
        <v>92.65</v>
      </c>
      <c r="BS6" s="35">
        <f t="shared" si="8"/>
        <v>93.99</v>
      </c>
      <c r="BT6" s="35">
        <f t="shared" si="8"/>
        <v>94.53</v>
      </c>
      <c r="BU6" s="35">
        <f t="shared" si="8"/>
        <v>97.01</v>
      </c>
      <c r="BV6" s="35">
        <f t="shared" si="8"/>
        <v>85.64</v>
      </c>
      <c r="BW6" s="35">
        <f t="shared" si="8"/>
        <v>94.3</v>
      </c>
      <c r="BX6" s="35">
        <f t="shared" si="8"/>
        <v>95.76</v>
      </c>
      <c r="BY6" s="35">
        <f t="shared" si="8"/>
        <v>100.74</v>
      </c>
      <c r="BZ6" s="35">
        <f t="shared" si="8"/>
        <v>100.34</v>
      </c>
      <c r="CA6" s="34" t="str">
        <f>IF(CA7="","",IF(CA7="-","【-】","【"&amp;SUBSTITUTE(TEXT(CA7,"#,##0.00"),"-","△")&amp;"】"))</f>
        <v>【100.91】</v>
      </c>
      <c r="CB6" s="35">
        <f>IF(CB7="",NA(),CB7)</f>
        <v>99.24</v>
      </c>
      <c r="CC6" s="35">
        <f t="shared" ref="CC6:CK6" si="9">IF(CC7="",NA(),CC7)</f>
        <v>101.78</v>
      </c>
      <c r="CD6" s="35">
        <f t="shared" si="9"/>
        <v>98.89</v>
      </c>
      <c r="CE6" s="35">
        <f t="shared" si="9"/>
        <v>97.38</v>
      </c>
      <c r="CF6" s="35">
        <f t="shared" si="9"/>
        <v>96.76</v>
      </c>
      <c r="CG6" s="35">
        <f t="shared" si="9"/>
        <v>133</v>
      </c>
      <c r="CH6" s="35">
        <f t="shared" si="9"/>
        <v>120.18</v>
      </c>
      <c r="CI6" s="35">
        <f t="shared" si="9"/>
        <v>119</v>
      </c>
      <c r="CJ6" s="35">
        <f t="shared" si="9"/>
        <v>112.75</v>
      </c>
      <c r="CK6" s="35">
        <f t="shared" si="9"/>
        <v>113.49</v>
      </c>
      <c r="CL6" s="34" t="str">
        <f>IF(CL7="","",IF(CL7="-","【-】","【"&amp;SUBSTITUTE(TEXT(CL7,"#,##0.00"),"-","△")&amp;"】"))</f>
        <v>【136.86】</v>
      </c>
      <c r="CM6" s="35">
        <f>IF(CM7="",NA(),CM7)</f>
        <v>69.72</v>
      </c>
      <c r="CN6" s="35">
        <f t="shared" ref="CN6:CV6" si="10">IF(CN7="",NA(),CN7)</f>
        <v>68.39</v>
      </c>
      <c r="CO6" s="35">
        <f t="shared" si="10"/>
        <v>73.08</v>
      </c>
      <c r="CP6" s="35">
        <f t="shared" si="10"/>
        <v>76.98</v>
      </c>
      <c r="CQ6" s="35">
        <f t="shared" si="10"/>
        <v>80.510000000000005</v>
      </c>
      <c r="CR6" s="35">
        <f t="shared" si="10"/>
        <v>64.81</v>
      </c>
      <c r="CS6" s="35">
        <f t="shared" si="10"/>
        <v>64.81</v>
      </c>
      <c r="CT6" s="35">
        <f t="shared" si="10"/>
        <v>64.66</v>
      </c>
      <c r="CU6" s="35">
        <f t="shared" si="10"/>
        <v>64.650000000000006</v>
      </c>
      <c r="CV6" s="35">
        <f t="shared" si="10"/>
        <v>62.96</v>
      </c>
      <c r="CW6" s="34" t="str">
        <f>IF(CW7="","",IF(CW7="-","【-】","【"&amp;SUBSTITUTE(TEXT(CW7,"#,##0.00"),"-","△")&amp;"】"))</f>
        <v>【58.98】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96.76</v>
      </c>
      <c r="DD6" s="35">
        <f t="shared" si="11"/>
        <v>96.89</v>
      </c>
      <c r="DE6" s="35">
        <f t="shared" si="11"/>
        <v>97.08</v>
      </c>
      <c r="DF6" s="35">
        <f t="shared" si="11"/>
        <v>97.4</v>
      </c>
      <c r="DG6" s="35">
        <f t="shared" si="11"/>
        <v>96.96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5">
        <f t="shared" ref="EF6:EN6" si="14">IF(EF7="",NA(),EF7)</f>
        <v>0.03</v>
      </c>
      <c r="EG6" s="35">
        <f t="shared" si="14"/>
        <v>0.05</v>
      </c>
      <c r="EH6" s="34">
        <f t="shared" si="14"/>
        <v>0</v>
      </c>
      <c r="EI6" s="35">
        <f t="shared" si="14"/>
        <v>0.05</v>
      </c>
      <c r="EJ6" s="35">
        <f t="shared" si="14"/>
        <v>0.22</v>
      </c>
      <c r="EK6" s="35">
        <f t="shared" si="14"/>
        <v>0.13</v>
      </c>
      <c r="EL6" s="35">
        <f t="shared" si="14"/>
        <v>0.16</v>
      </c>
      <c r="EM6" s="35">
        <f t="shared" si="14"/>
        <v>0.16</v>
      </c>
      <c r="EN6" s="35">
        <f t="shared" si="14"/>
        <v>0.16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2">
      <c r="A7" s="28"/>
      <c r="B7" s="37">
        <v>2018</v>
      </c>
      <c r="C7" s="37">
        <v>132047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100</v>
      </c>
      <c r="Q7" s="38">
        <v>83.09</v>
      </c>
      <c r="R7" s="38">
        <v>1235</v>
      </c>
      <c r="S7" s="38">
        <v>187199</v>
      </c>
      <c r="T7" s="38">
        <v>16.420000000000002</v>
      </c>
      <c r="U7" s="38">
        <v>11400.67</v>
      </c>
      <c r="V7" s="38">
        <v>187571</v>
      </c>
      <c r="W7" s="38">
        <v>16.5</v>
      </c>
      <c r="X7" s="38">
        <v>11367.94</v>
      </c>
      <c r="Y7" s="38">
        <v>98.52</v>
      </c>
      <c r="Z7" s="38">
        <v>97.28</v>
      </c>
      <c r="AA7" s="38">
        <v>98.39</v>
      </c>
      <c r="AB7" s="38">
        <v>98.67</v>
      </c>
      <c r="AC7" s="38">
        <v>98.68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312.29000000000002</v>
      </c>
      <c r="BG7" s="38">
        <v>304.3</v>
      </c>
      <c r="BH7" s="38">
        <v>302.98</v>
      </c>
      <c r="BI7" s="38">
        <v>288.5</v>
      </c>
      <c r="BJ7" s="38">
        <v>286.24</v>
      </c>
      <c r="BK7" s="38">
        <v>665.11</v>
      </c>
      <c r="BL7" s="38">
        <v>642.57000000000005</v>
      </c>
      <c r="BM7" s="38">
        <v>599.92999999999995</v>
      </c>
      <c r="BN7" s="38">
        <v>573.73</v>
      </c>
      <c r="BO7" s="38">
        <v>514.27</v>
      </c>
      <c r="BP7" s="38">
        <v>682.78</v>
      </c>
      <c r="BQ7" s="38">
        <v>94.36</v>
      </c>
      <c r="BR7" s="38">
        <v>92.65</v>
      </c>
      <c r="BS7" s="38">
        <v>93.99</v>
      </c>
      <c r="BT7" s="38">
        <v>94.53</v>
      </c>
      <c r="BU7" s="38">
        <v>97.01</v>
      </c>
      <c r="BV7" s="38">
        <v>85.64</v>
      </c>
      <c r="BW7" s="38">
        <v>94.3</v>
      </c>
      <c r="BX7" s="38">
        <v>95.76</v>
      </c>
      <c r="BY7" s="38">
        <v>100.74</v>
      </c>
      <c r="BZ7" s="38">
        <v>100.34</v>
      </c>
      <c r="CA7" s="38">
        <v>100.91</v>
      </c>
      <c r="CB7" s="38">
        <v>99.24</v>
      </c>
      <c r="CC7" s="38">
        <v>101.78</v>
      </c>
      <c r="CD7" s="38">
        <v>98.89</v>
      </c>
      <c r="CE7" s="38">
        <v>97.38</v>
      </c>
      <c r="CF7" s="38">
        <v>96.76</v>
      </c>
      <c r="CG7" s="38">
        <v>133</v>
      </c>
      <c r="CH7" s="38">
        <v>120.18</v>
      </c>
      <c r="CI7" s="38">
        <v>119</v>
      </c>
      <c r="CJ7" s="38">
        <v>112.75</v>
      </c>
      <c r="CK7" s="38">
        <v>113.49</v>
      </c>
      <c r="CL7" s="38">
        <v>136.86000000000001</v>
      </c>
      <c r="CM7" s="38">
        <v>69.72</v>
      </c>
      <c r="CN7" s="38">
        <v>68.39</v>
      </c>
      <c r="CO7" s="38">
        <v>73.08</v>
      </c>
      <c r="CP7" s="38">
        <v>76.98</v>
      </c>
      <c r="CQ7" s="38">
        <v>80.510000000000005</v>
      </c>
      <c r="CR7" s="38">
        <v>64.81</v>
      </c>
      <c r="CS7" s="38">
        <v>64.81</v>
      </c>
      <c r="CT7" s="38">
        <v>64.66</v>
      </c>
      <c r="CU7" s="38">
        <v>64.650000000000006</v>
      </c>
      <c r="CV7" s="38">
        <v>62.96</v>
      </c>
      <c r="CW7" s="38">
        <v>58.98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96.76</v>
      </c>
      <c r="DD7" s="38">
        <v>96.89</v>
      </c>
      <c r="DE7" s="38">
        <v>97.08</v>
      </c>
      <c r="DF7" s="38">
        <v>97.4</v>
      </c>
      <c r="DG7" s="38">
        <v>96.96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0.03</v>
      </c>
      <c r="EG7" s="38">
        <v>0.05</v>
      </c>
      <c r="EH7" s="38">
        <v>0</v>
      </c>
      <c r="EI7" s="38">
        <v>0.05</v>
      </c>
      <c r="EJ7" s="38">
        <v>0.22</v>
      </c>
      <c r="EK7" s="38">
        <v>0.13</v>
      </c>
      <c r="EL7" s="38">
        <v>0.16</v>
      </c>
      <c r="EM7" s="38">
        <v>0.16</v>
      </c>
      <c r="EN7" s="38">
        <v>0.16</v>
      </c>
      <c r="EO7" s="38">
        <v>0.23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前田 裕章</cp:lastModifiedBy>
  <cp:lastPrinted>2020-01-17T07:35:05Z</cp:lastPrinted>
  <dcterms:created xsi:type="dcterms:W3CDTF">2019-12-05T05:03:23Z</dcterms:created>
  <dcterms:modified xsi:type="dcterms:W3CDTF">2020-02-07T02:37:26Z</dcterms:modified>
  <cp:category/>
</cp:coreProperties>
</file>