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1年度\20200110【依頼】公営企業に係る経営比較分析表（平成30年度決算）の分析等について\05_各事業作業用\01_水道事業\04_檜原村　\"/>
    </mc:Choice>
  </mc:AlternateContent>
  <workbookProtection workbookAlgorithmName="SHA-512" workbookHashValue="UB5wwLp8mT9pqTT1J4S2fAskeP6v+5aYatATVtknmndpo5FtSy8sJW7KOUhIt8JuSt+VpJVQIJ89ZdYiWgcCBg==" workbookSaltValue="qfJUHoVCHUu49tuI1UYmtw==" workbookSpinCount="100000" lockStructure="1"/>
  <bookViews>
    <workbookView xWindow="0" yWindow="0" windowWidth="15360" windowHeight="764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AT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<sst xmlns="http://schemas.openxmlformats.org/spreadsheetml/2006/main" count="225" uniqueCount="106">
  <si>
    <t>経営比較分析表（平成30年度決算）</t>
  </si>
  <si>
    <t>業務名</t>
  </si>
  <si>
    <t>業種名</t>
  </si>
  <si>
    <t>事業名</t>
  </si>
  <si>
    <t>類似団体区分</t>
  </si>
  <si>
    <t>管理者の情報</t>
  </si>
  <si>
    <t>人口（人）</t>
  </si>
  <si>
    <r>
      <rPr>
        <b/>
        <sz val="11"/>
        <color theme="1"/>
        <rFont val="ＭＳ ゴシック"/>
        <family val="3"/>
        <charset val="128"/>
      </rPr>
      <t>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</si>
  <si>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人口密度(人/km</t>
    </r>
    <r>
      <rPr>
        <b/>
        <vertAlign val="superscript"/>
        <sz val="11"/>
        <color theme="1"/>
        <rFont val="ＭＳ ゴシック"/>
        <family val="3"/>
        <charset val="128"/>
      </rPr>
      <t>2</t>
    </r>
    <r>
      <rPr>
        <b/>
        <sz val="11"/>
        <color theme="1"/>
        <rFont val="ＭＳ ゴシック"/>
        <family val="3"/>
        <charset val="128"/>
      </rPr>
      <t>)</t>
    </r>
  </si>
  <si>
    <t>グラフ凡例</t>
  </si>
  <si>
    <t>■</t>
  </si>
  <si>
    <t>当該団体値（当該値）</t>
  </si>
  <si>
    <t>資金不足比率(％)</t>
  </si>
  <si>
    <t>自己資本構成比率(％)</t>
  </si>
  <si>
    <t>普及率(％)</t>
  </si>
  <si>
    <r>
      <rPr>
        <b/>
        <sz val="11"/>
        <color theme="1"/>
        <rFont val="ＭＳ ゴシック"/>
        <family val="3"/>
        <charset val="128"/>
      </rPr>
      <t>1か月20ｍ</t>
    </r>
    <r>
      <rPr>
        <b/>
        <vertAlign val="superscript"/>
        <sz val="12"/>
        <color theme="1"/>
        <rFont val="ＭＳ ゴシック"/>
        <family val="3"/>
        <charset val="128"/>
      </rPr>
      <t>3</t>
    </r>
    <r>
      <rPr>
        <b/>
        <sz val="11"/>
        <color theme="1"/>
        <rFont val="ＭＳ ゴシック"/>
        <family val="3"/>
        <charset val="128"/>
      </rPr>
      <t>当たり家庭料金(円)</t>
    </r>
  </si>
  <si>
    <t>現在給水人口(人)</t>
  </si>
  <si>
    <r>
      <rPr>
        <b/>
        <sz val="11"/>
        <color theme="1"/>
        <rFont val="ＭＳ ゴシック"/>
        <family val="3"/>
        <charset val="128"/>
      </rPr>
      <t>給水区域面積(km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</si>
  <si>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給水人口密度(人/km</t>
    </r>
    <r>
      <rPr>
        <b/>
        <vertAlign val="superscript"/>
        <sz val="11"/>
        <color theme="1"/>
        <rFont val="ＭＳ ゴシック"/>
        <family val="3"/>
        <charset val="128"/>
      </rPr>
      <t>2</t>
    </r>
    <r>
      <rPr>
        <b/>
        <sz val="11"/>
        <color theme="1"/>
        <rFont val="ＭＳ ゴシック"/>
        <family val="3"/>
        <charset val="128"/>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</si>
  <si>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</si>
  <si>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</si>
  <si>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</si>
  <si>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</si>
  <si>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</si>
  <si>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</si>
  <si>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</si>
  <si>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</si>
  <si>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</si>
  <si>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</si>
  <si>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全国平均</t>
  </si>
  <si>
    <t>1①</t>
  </si>
  <si>
    <t>1②</t>
  </si>
  <si>
    <t>1③</t>
  </si>
  <si>
    <t>1④</t>
  </si>
  <si>
    <t>1⑤</t>
  </si>
  <si>
    <t>1⑥</t>
  </si>
  <si>
    <t>1⑦</t>
  </si>
  <si>
    <t>1⑧</t>
  </si>
  <si>
    <t>2①</t>
  </si>
  <si>
    <t>2②</t>
  </si>
  <si>
    <t>2③</t>
  </si>
  <si>
    <t>-</t>
  </si>
  <si>
    <t>水道事業(法非適用)</t>
  </si>
  <si>
    <t>項番</t>
  </si>
  <si>
    <t>大項目</t>
  </si>
  <si>
    <t>年度</t>
  </si>
  <si>
    <t>団体CD</t>
  </si>
  <si>
    <t>業務CD</t>
  </si>
  <si>
    <t>業種CD</t>
  </si>
  <si>
    <t>事業CD</t>
  </si>
  <si>
    <t>施設CD</t>
  </si>
  <si>
    <t>基本情報</t>
  </si>
  <si>
    <t>中項目</t>
  </si>
  <si>
    <t>①収益的収支比率(％)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</si>
  <si>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</si>
  <si>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</si>
  <si>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</si>
  <si>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</si>
  <si>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</si>
  <si>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</si>
  <si>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</si>
  <si>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</si>
  <si>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</si>
  <si>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</si>
  <si>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</si>
  <si>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</si>
  <si>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</si>
  <si>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</si>
  <si>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</si>
  <si>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</si>
  <si>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</si>
  <si>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</si>
  <si>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</si>
  <si>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</si>
  <si>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</si>
  <si>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</si>
  <si>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</si>
  <si>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</si>
  <si>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</si>
  <si>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</si>
  <si>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</si>
  <si>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</si>
  <si>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</si>
  <si>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</si>
  <si>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</si>
  <si>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</si>
  <si>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</si>
  <si>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</si>
  <si>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</si>
  <si>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</si>
  <si>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参照用</t>
  </si>
  <si>
    <t>東京都　檜原村</t>
  </si>
  <si>
    <t>法非適用</t>
  </si>
  <si>
    <t>水道事業</t>
  </si>
  <si>
    <t>簡易水道事業</t>
  </si>
  <si>
    <t>D3</t>
  </si>
  <si>
    <t>非設置</t>
  </si>
  <si>
    <t>該当数値なし</t>
  </si>
  <si>
    <t>Ｎ－４年度</t>
  </si>
  <si>
    <t>Ｎ－３年度</t>
  </si>
  <si>
    <t>Ｎ－２年度</t>
  </si>
  <si>
    <t>Ｎ－１年度</t>
  </si>
  <si>
    <t>Ｎ年度</t>
  </si>
  <si>
    <t>①収益的収支比率は、H27に再び100％未満に低下し、単年度の収支が赤字であることを示しているが、近隣の状況に配慮して料金増額は行わず、更なる費用削減に努め、経営改善に取り組んでいく。
④企業債務残高対給水収益比率は、給水収益に対する企業債残高の割合であり、企業債残高の規模を示すものであるが、企業債の返済が順調に進んでいるため、5年連続で減少している。類似団体と比較しても低い水準にある。
⑤料金回収率は、5年連続で100％を下回っている。これは、給水に係る費用が給水収益以外の収入で賄われていることを意味し、料金の増額改定など適切な料金収入の確保が求められる。檜原村簡易水道事業は、近年では平成21年度と25年度に料金の増額改定を行い、現在は近隣の市町と同一となっている。近隣の状況に配慮し、当面増額改定は行わず繰出基準に適合する繰入金等を活用していく。
⑥給水原価は有収水量1㎥あたりの費用をあらわすもので、200円台～270円台で推移しており、類似団体と比較しても低い水準であるといえる。
⑦施設利用率は、配水能力に対する配水量の割合であり、50％台で推移している。類似団体と比較しても低い水準にあるが、近年、1日の配水量が最大配水能力に迫る場合があり、やむを得ないと考える。
⑧有収率は、100％に近いほど稼働状況が収益に反映されているといえるが、70％台後半で推移している。漏水が原因であると考えられ、管路の布設替を行っているが、全箇所終了まで漏水箇所が未布設替箇所に移るため、この水準が続くと推定される。</t>
    <rPh sb="516" eb="518">
      <t>サイダイ</t>
    </rPh>
    <rPh sb="525" eb="527">
      <t>バアイ</t>
    </rPh>
    <phoneticPr fontId="4"/>
  </si>
  <si>
    <t>③管路更新率は、当該年度に更新した管路延長の全管路延長に対する割合を表す指標で、管路の更新ペースや状況を把握することに資する指標である。数値が1％の場合、すべての管路を更新するのに100年かかる更新ペースであることになる。平成28年度は、道路埋設箇所と比較して費用が高額となる橋梁添架箇所が多く管路更新率は1.52％となったが、平成30年度は、3.66％と改善傾向にある。近年は、2.5％前後で推移しており、40年で全管路を更新するペースであることが把握できる。配水管の耐用年数は50年であるため、適切な更新ペースであるといえる。</t>
    <rPh sb="186" eb="188">
      <t>キンネン</t>
    </rPh>
    <phoneticPr fontId="4"/>
  </si>
  <si>
    <t>檜原村簡易水道事業は、施設利用率を除き本表に示されたすべての指標で、類似団体より良好な水準にあるといえる。今後もこの状況を維持できるよう、更なる経営改善に取り組んでいく。
施設利用率については、1日の配水量が最大配水能力に迫る場合があり、当該日の水需要に応えるためには必要な配水能力を維持していると考えている。今後も水需要の動向を注視しながら、将来の浄水場を更新計画を検討していきたい。</t>
    <rPh sb="40" eb="42">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</si>
</sst>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
      <patternFill patternType="solid">
        <fgColor rgb="FFFCD5B4"/>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6" fillId="0" borderId="0" applyFont="0" applyFill="0" applyBorder="0" applyProtection="0"/>
    <xf numFmtId="0" fontId="16" fillId="0" borderId="0">
      <alignment vertical="center"/>
    </xf>
  </cellStyleXfs>
  <cellXfs count="83">
    <xf numFmtId="0" fontId="0" fillId="0" borderId="0" xfId="0" applyAlignment="1">
      <alignment vertical="center"/>
    </xf>
    <xf numFmtId="0" fontId="3" fillId="0" borderId="0" xfId="7" applyFont="1" applyAlignment="1">
      <alignment vertical="center"/>
    </xf>
    <xf numFmtId="0" fontId="5" fillId="0" borderId="0" xfId="7" applyFont="1" applyAlignment="1">
      <alignment vertical="center"/>
    </xf>
    <xf numFmtId="0" fontId="6" fillId="0" borderId="0" xfId="7" applyFont="1" applyAlignment="1">
      <alignment horizontal="center" vertical="center"/>
    </xf>
    <xf numFmtId="0" fontId="8" fillId="0" borderId="1" xfId="7" applyFont="1" applyBorder="1" applyAlignment="1">
      <alignment vertical="center"/>
    </xf>
    <xf numFmtId="0" fontId="8" fillId="0" borderId="2" xfId="7" applyFont="1" applyBorder="1" applyAlignment="1">
      <alignment vertical="center"/>
    </xf>
    <xf numFmtId="0" fontId="8" fillId="0" borderId="3" xfId="7" applyFont="1" applyBorder="1" applyAlignment="1">
      <alignment vertical="center"/>
    </xf>
    <xf numFmtId="0" fontId="9" fillId="0" borderId="0" xfId="7" applyFont="1" applyBorder="1" applyAlignment="1">
      <alignment horizontal="left" vertical="center"/>
    </xf>
    <xf numFmtId="0" fontId="9" fillId="0" borderId="0" xfId="7" applyFont="1" applyBorder="1" applyAlignment="1">
      <alignment vertical="center"/>
    </xf>
    <xf numFmtId="0" fontId="9" fillId="0" borderId="4" xfId="7" applyFont="1" applyBorder="1" applyAlignment="1">
      <alignment vertical="center"/>
    </xf>
    <xf numFmtId="0" fontId="11" fillId="0" borderId="0" xfId="7" applyFont="1" applyBorder="1" applyAlignment="1">
      <alignment horizontal="left" vertical="center"/>
    </xf>
    <xf numFmtId="0" fontId="11" fillId="0" borderId="0" xfId="7" applyFont="1" applyBorder="1" applyAlignment="1">
      <alignment vertical="center"/>
    </xf>
    <xf numFmtId="0" fontId="11" fillId="0" borderId="4" xfId="7" applyFont="1" applyBorder="1" applyAlignment="1">
      <alignment vertical="center"/>
    </xf>
    <xf numFmtId="0" fontId="3" fillId="0" borderId="5" xfId="7" applyFont="1" applyBorder="1" applyAlignment="1">
      <alignment horizontal="left" vertical="center"/>
    </xf>
    <xf numFmtId="0" fontId="3" fillId="0" borderId="5" xfId="7" applyFont="1" applyBorder="1" applyAlignment="1">
      <alignment vertical="center"/>
    </xf>
    <xf numFmtId="0" fontId="3" fillId="0" borderId="6" xfId="7" applyFont="1" applyBorder="1" applyAlignment="1">
      <alignment vertical="center"/>
    </xf>
    <xf numFmtId="0" fontId="5" fillId="0" borderId="7" xfId="7" applyFont="1" applyBorder="1" applyAlignment="1">
      <alignment vertical="center"/>
    </xf>
    <xf numFmtId="0" fontId="5" fillId="0" borderId="0" xfId="7" applyFont="1" applyBorder="1" applyAlignment="1">
      <alignment vertical="center"/>
    </xf>
    <xf numFmtId="0" fontId="5" fillId="0" borderId="4" xfId="7" applyFont="1" applyBorder="1" applyAlignment="1">
      <alignment vertical="center"/>
    </xf>
    <xf numFmtId="0" fontId="3" fillId="0" borderId="0" xfId="7" applyFont="1" applyBorder="1" applyAlignment="1">
      <alignment vertical="center"/>
    </xf>
    <xf numFmtId="0" fontId="13" fillId="0" borderId="0" xfId="7" applyFont="1" applyBorder="1" applyAlignment="1">
      <alignment vertical="center"/>
    </xf>
    <xf numFmtId="0" fontId="14" fillId="0" borderId="0" xfId="7" applyFont="1" applyBorder="1" applyAlignment="1">
      <alignment horizontal="center" vertical="center"/>
    </xf>
    <xf numFmtId="0" fontId="5" fillId="0" borderId="8" xfId="7" applyFont="1" applyBorder="1" applyAlignment="1">
      <alignment vertical="center"/>
    </xf>
    <xf numFmtId="0" fontId="5" fillId="0" borderId="5" xfId="7" applyFont="1" applyBorder="1" applyAlignment="1">
      <alignment vertical="center"/>
    </xf>
    <xf numFmtId="0" fontId="5" fillId="0" borderId="6" xfId="7" applyFont="1" applyBorder="1" applyAlignment="1">
      <alignment vertical="center"/>
    </xf>
    <xf numFmtId="0" fontId="3" fillId="0" borderId="0" xfId="7" applyFont="1" applyBorder="1" applyAlignment="1">
      <alignment horizontal="center" vertical="center"/>
    </xf>
    <xf numFmtId="0" fontId="15" fillId="0" borderId="0" xfId="7" applyFont="1" applyAlignment="1">
      <alignment vertical="center"/>
    </xf>
    <xf numFmtId="0" fontId="2" fillId="0" borderId="0" xfId="7" applyFont="1" applyAlignment="1" applyProtection="1">
      <alignment vertical="center"/>
      <protection hidden="1"/>
    </xf>
    <xf numFmtId="0" fontId="2" fillId="0" borderId="0" xfId="7" applyFont="1" applyAlignment="1">
      <alignment vertical="center"/>
    </xf>
    <xf numFmtId="0" fontId="0" fillId="2" borderId="9" xfId="7" applyFont="1" applyFill="1" applyBorder="1" applyAlignment="1">
      <alignment vertical="center"/>
    </xf>
    <xf numFmtId="0" fontId="0" fillId="2" borderId="10" xfId="7" applyFont="1" applyFill="1" applyBorder="1" applyAlignment="1">
      <alignment vertical="center"/>
    </xf>
    <xf numFmtId="0" fontId="0" fillId="2" borderId="11" xfId="7" applyFont="1" applyFill="1" applyBorder="1" applyAlignment="1">
      <alignment vertical="center"/>
    </xf>
    <xf numFmtId="0" fontId="0" fillId="2" borderId="12" xfId="7" applyFont="1" applyFill="1" applyBorder="1" applyAlignment="1">
      <alignment vertical="center"/>
    </xf>
    <xf numFmtId="0" fontId="0" fillId="2" borderId="9" xfId="7" applyFont="1" applyFill="1" applyBorder="1" applyAlignment="1">
      <alignment vertical="center" shrinkToFit="1"/>
    </xf>
    <xf numFmtId="0" fontId="0" fillId="3" borderId="9" xfId="7" applyNumberFormat="1" applyFont="1" applyFill="1" applyBorder="1" applyAlignment="1">
      <alignment vertical="center" shrinkToFit="1"/>
    </xf>
    <xf numFmtId="177" fontId="0" fillId="3" borderId="9" xfId="6" applyNumberFormat="1" applyFont="1" applyFill="1" applyBorder="1" applyAlignment="1">
      <alignment vertical="center" shrinkToFit="1"/>
    </xf>
    <xf numFmtId="178" fontId="0" fillId="3" borderId="9"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9" xfId="7" applyNumberFormat="1" applyFont="1" applyBorder="1" applyAlignment="1">
      <alignment vertical="center" shrinkToFit="1"/>
    </xf>
    <xf numFmtId="177" fontId="0" fillId="0" borderId="9" xfId="6" applyNumberFormat="1" applyFont="1" applyBorder="1" applyAlignment="1">
      <alignment vertical="center" shrinkToFit="1"/>
    </xf>
    <xf numFmtId="40" fontId="0" fillId="0" borderId="0" xfId="7" applyNumberFormat="1" applyFont="1" applyAlignment="1">
      <alignment vertical="center"/>
    </xf>
    <xf numFmtId="0" fontId="0" fillId="4" borderId="9" xfId="7" applyFont="1" applyFill="1" applyBorder="1" applyAlignment="1">
      <alignment vertical="center"/>
    </xf>
    <xf numFmtId="179" fontId="0" fillId="0" borderId="9" xfId="7" applyNumberFormat="1" applyFont="1" applyBorder="1" applyAlignment="1">
      <alignment vertical="center"/>
    </xf>
    <xf numFmtId="0" fontId="12" fillId="0" borderId="1" xfId="7" applyFont="1" applyBorder="1" applyAlignment="1">
      <alignment horizontal="left" vertical="center"/>
    </xf>
    <xf numFmtId="0" fontId="12" fillId="0" borderId="2" xfId="7" applyFont="1" applyBorder="1" applyAlignment="1">
      <alignment horizontal="left" vertical="center"/>
    </xf>
    <xf numFmtId="0" fontId="12" fillId="0" borderId="3" xfId="7" applyFont="1" applyBorder="1" applyAlignment="1">
      <alignment horizontal="left" vertical="center"/>
    </xf>
    <xf numFmtId="0" fontId="12" fillId="0" borderId="7" xfId="7" applyFont="1" applyBorder="1" applyAlignment="1">
      <alignment horizontal="left" vertical="center"/>
    </xf>
    <xf numFmtId="0" fontId="12" fillId="0" borderId="0" xfId="7" applyFont="1" applyBorder="1" applyAlignment="1">
      <alignment horizontal="left" vertical="center"/>
    </xf>
    <xf numFmtId="0" fontId="12" fillId="0" borderId="4" xfId="7" applyFont="1" applyBorder="1" applyAlignment="1">
      <alignment horizontal="left" vertical="center"/>
    </xf>
    <xf numFmtId="0" fontId="5" fillId="0" borderId="7" xfId="7" applyFont="1" applyBorder="1" applyAlignment="1" applyProtection="1">
      <alignment horizontal="left" vertical="top" wrapText="1"/>
      <protection locked="0"/>
    </xf>
    <xf numFmtId="0" fontId="5" fillId="0" borderId="0" xfId="7" applyFont="1" applyBorder="1" applyAlignment="1" applyProtection="1">
      <alignment horizontal="left" vertical="top" wrapText="1"/>
      <protection locked="0"/>
    </xf>
    <xf numFmtId="0" fontId="5" fillId="0" borderId="4" xfId="7" applyFont="1" applyBorder="1" applyAlignment="1" applyProtection="1">
      <alignment horizontal="left" vertical="top" wrapText="1"/>
      <protection locked="0"/>
    </xf>
    <xf numFmtId="0" fontId="5" fillId="0" borderId="8" xfId="7" applyFont="1" applyBorder="1" applyAlignment="1" applyProtection="1">
      <alignment horizontal="left" vertical="top" wrapText="1"/>
      <protection locked="0"/>
    </xf>
    <xf numFmtId="0" fontId="5" fillId="0" borderId="5" xfId="7" applyFont="1" applyBorder="1" applyAlignment="1" applyProtection="1">
      <alignment horizontal="left" vertical="top" wrapText="1"/>
      <protection locked="0"/>
    </xf>
    <xf numFmtId="0" fontId="5" fillId="0" borderId="6" xfId="7" applyFont="1" applyBorder="1" applyAlignment="1" applyProtection="1">
      <alignment horizontal="left" vertical="top" wrapText="1"/>
      <protection locked="0"/>
    </xf>
    <xf numFmtId="0" fontId="8" fillId="0" borderId="0" xfId="7" applyFont="1" applyBorder="1" applyAlignment="1">
      <alignment horizontal="left"/>
    </xf>
    <xf numFmtId="0" fontId="8" fillId="0" borderId="5" xfId="7" applyFont="1" applyBorder="1" applyAlignment="1">
      <alignment horizontal="left"/>
    </xf>
    <xf numFmtId="0" fontId="8" fillId="0" borderId="1" xfId="7" applyFont="1" applyBorder="1" applyAlignment="1">
      <alignment horizontal="center" vertical="center"/>
    </xf>
    <xf numFmtId="0" fontId="8" fillId="0" borderId="2" xfId="7" applyFont="1" applyBorder="1" applyAlignment="1">
      <alignment horizontal="center" vertical="center"/>
    </xf>
    <xf numFmtId="0" fontId="8" fillId="0" borderId="3" xfId="7" applyFont="1" applyBorder="1" applyAlignment="1">
      <alignment horizontal="center" vertical="center"/>
    </xf>
    <xf numFmtId="0" fontId="8" fillId="0" borderId="7" xfId="7" applyFont="1" applyBorder="1" applyAlignment="1">
      <alignment horizontal="center" vertical="center"/>
    </xf>
    <xf numFmtId="0" fontId="8" fillId="0" borderId="0" xfId="7" applyFont="1" applyBorder="1" applyAlignment="1">
      <alignment horizontal="center" vertical="center"/>
    </xf>
    <xf numFmtId="0" fontId="8" fillId="0" borderId="4" xfId="7" applyFont="1" applyBorder="1" applyAlignment="1">
      <alignment horizontal="center" vertical="center"/>
    </xf>
    <xf numFmtId="0" fontId="11" fillId="0" borderId="7" xfId="7" applyFont="1" applyBorder="1" applyAlignment="1">
      <alignment horizontal="center" vertical="center"/>
    </xf>
    <xf numFmtId="0" fontId="11" fillId="0" borderId="0" xfId="7" applyFont="1" applyBorder="1" applyAlignment="1">
      <alignment horizontal="center" vertical="center"/>
    </xf>
    <xf numFmtId="177" fontId="5" fillId="0" borderId="9" xfId="7" applyNumberFormat="1" applyFont="1" applyBorder="1" applyAlignment="1" applyProtection="1">
      <alignment horizontal="center" vertical="center" shrinkToFit="1"/>
      <protection hidden="1"/>
    </xf>
    <xf numFmtId="176" fontId="5" fillId="0" borderId="9" xfId="7" applyNumberFormat="1" applyFont="1" applyBorder="1" applyAlignment="1" applyProtection="1">
      <alignment horizontal="center" vertical="center" shrinkToFit="1"/>
      <protection hidden="1"/>
    </xf>
    <xf numFmtId="0" fontId="3" fillId="0" borderId="8" xfId="7" applyFont="1" applyBorder="1" applyAlignment="1">
      <alignment horizontal="center" vertical="center"/>
    </xf>
    <xf numFmtId="0" fontId="3" fillId="0" borderId="5" xfId="7" applyFont="1" applyBorder="1" applyAlignment="1">
      <alignment horizontal="center" vertical="center"/>
    </xf>
    <xf numFmtId="0" fontId="9" fillId="0" borderId="7" xfId="7" applyFont="1" applyBorder="1" applyAlignment="1">
      <alignment horizontal="center" vertical="center"/>
    </xf>
    <xf numFmtId="0" fontId="9" fillId="0" borderId="0" xfId="7" applyFont="1" applyBorder="1" applyAlignment="1">
      <alignment horizontal="center" vertical="center"/>
    </xf>
    <xf numFmtId="0" fontId="3" fillId="5" borderId="9" xfId="7" applyFont="1" applyFill="1" applyBorder="1" applyAlignment="1">
      <alignment horizontal="center" vertical="center" shrinkToFit="1"/>
    </xf>
    <xf numFmtId="0" fontId="5" fillId="0" borderId="9" xfId="7" applyNumberFormat="1" applyFont="1" applyBorder="1" applyAlignment="1" applyProtection="1">
      <alignment horizontal="center" vertical="center" shrinkToFit="1"/>
      <protection hidden="1"/>
    </xf>
    <xf numFmtId="0" fontId="6" fillId="0" borderId="0" xfId="7" applyFont="1" applyAlignment="1">
      <alignment horizontal="center" vertical="center"/>
    </xf>
    <xf numFmtId="49" fontId="3" fillId="0" borderId="5" xfId="7" applyNumberFormat="1" applyFont="1" applyBorder="1" applyAlignment="1" applyProtection="1">
      <alignment horizontal="left" vertical="center"/>
      <protection hidden="1"/>
    </xf>
    <xf numFmtId="0" fontId="0" fillId="2" borderId="9" xfId="7" applyFont="1" applyFill="1" applyBorder="1" applyAlignment="1">
      <alignment horizontal="center" vertical="center"/>
    </xf>
    <xf numFmtId="0" fontId="0" fillId="2" borderId="1" xfId="7" applyFont="1" applyFill="1" applyBorder="1" applyAlignment="1">
      <alignment horizontal="center" vertical="center"/>
    </xf>
    <xf numFmtId="0" fontId="0" fillId="2" borderId="2" xfId="7" applyFont="1" applyFill="1" applyBorder="1" applyAlignment="1">
      <alignment horizontal="center" vertical="center"/>
    </xf>
    <xf numFmtId="0" fontId="0" fillId="2" borderId="3" xfId="7" applyFont="1" applyFill="1" applyBorder="1" applyAlignment="1">
      <alignment horizontal="center" vertical="center"/>
    </xf>
    <xf numFmtId="0" fontId="0" fillId="2" borderId="8" xfId="7" applyFont="1" applyFill="1" applyBorder="1" applyAlignment="1">
      <alignment horizontal="center" vertical="center"/>
    </xf>
    <xf numFmtId="0" fontId="0" fillId="2" borderId="5" xfId="7" applyFont="1" applyFill="1" applyBorder="1" applyAlignment="1">
      <alignment horizontal="center" vertical="center"/>
    </xf>
    <xf numFmtId="0" fontId="0" fillId="2" borderId="6" xfId="7" applyFont="1" applyFill="1" applyBorder="1" applyAlignment="1">
      <alignment horizontal="center" vertical="center"/>
    </xf>
    <xf numFmtId="0" fontId="0" fillId="2" borderId="9" xfId="7" applyFont="1" applyFill="1" applyBorder="1" applyAlignment="1">
      <alignment horizontal="center" vertical="center" wrapText="1"/>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2.5</c:v>
                </c:pt>
                <c:pt idx="1">
                  <c:v>2.2400000000000002</c:v>
                </c:pt>
                <c:pt idx="2">
                  <c:v>1.52</c:v>
                </c:pt>
                <c:pt idx="3">
                  <c:v>2.1800000000000002</c:v>
                </c:pt>
                <c:pt idx="4">
                  <c:v>3.66</c:v>
                </c:pt>
              </c:numCache>
            </c:numRef>
          </c:val>
          <c:extLst>
            <c:ext xmlns:c16="http://schemas.microsoft.com/office/drawing/2014/chart" uri="{C3380CC4-5D6E-409C-BE32-E72D297353CC}">
              <c16:uniqueId val="{00000000-2547-46D0-89A2-BEAF329D90FC}"/>
            </c:ext>
          </c:extLst>
        </c:ser>
        <c:dLbls>
          <c:showLegendKey val="0"/>
          <c:showVal val="0"/>
          <c:showCatName val="0"/>
          <c:showSerName val="0"/>
          <c:showPercent val="0"/>
          <c:showBubbleSize val="0"/>
        </c:dLbls>
        <c:gapWidth val="150"/>
        <c:axId val="231835136"/>
        <c:axId val="11889890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2547-46D0-89A2-BEAF329D90FC}"/>
            </c:ext>
          </c:extLst>
        </c:ser>
        <c:dLbls>
          <c:showLegendKey val="0"/>
          <c:showVal val="0"/>
          <c:showCatName val="0"/>
          <c:showSerName val="0"/>
          <c:showPercent val="0"/>
          <c:showBubbleSize val="0"/>
        </c:dLbls>
        <c:marker val="1"/>
        <c:smooth val="0"/>
        <c:axId val="231835136"/>
        <c:axId val="118898904"/>
      </c:lineChart>
      <c:dateAx>
        <c:axId val="231835136"/>
        <c:scaling>
          <c:orientation val="minMax"/>
        </c:scaling>
        <c:delete val="1"/>
        <c:axPos val="b"/>
        <c:numFmt formatCode="General" sourceLinked="0"/>
        <c:majorTickMark val="none"/>
        <c:minorTickMark val="none"/>
        <c:tickLblPos val="none"/>
        <c:crossAx val="118898904"/>
        <c:crosses val="autoZero"/>
        <c:auto val="0"/>
        <c:lblOffset val="100"/>
        <c:baseTimeUnit val="years"/>
      </c:dateAx>
      <c:valAx>
        <c:axId val="11889890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31835136"/>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56.44</c:v>
                </c:pt>
                <c:pt idx="1">
                  <c:v>53.54</c:v>
                </c:pt>
                <c:pt idx="2">
                  <c:v>52.05</c:v>
                </c:pt>
                <c:pt idx="3">
                  <c:v>52.05</c:v>
                </c:pt>
                <c:pt idx="4">
                  <c:v>51.91</c:v>
                </c:pt>
              </c:numCache>
            </c:numRef>
          </c:val>
          <c:extLst>
            <c:ext xmlns:c16="http://schemas.microsoft.com/office/drawing/2014/chart" uri="{C3380CC4-5D6E-409C-BE32-E72D297353CC}">
              <c16:uniqueId val="{00000000-0E45-4966-BAC0-42382DA4C6B7}"/>
            </c:ext>
          </c:extLst>
        </c:ser>
        <c:dLbls>
          <c:showLegendKey val="0"/>
          <c:showVal val="0"/>
          <c:showCatName val="0"/>
          <c:showSerName val="0"/>
          <c:showPercent val="0"/>
          <c:showBubbleSize val="0"/>
        </c:dLbls>
        <c:gapWidth val="150"/>
        <c:axId val="120027608"/>
        <c:axId val="23297475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0E45-4966-BAC0-42382DA4C6B7}"/>
            </c:ext>
          </c:extLst>
        </c:ser>
        <c:dLbls>
          <c:showLegendKey val="0"/>
          <c:showVal val="0"/>
          <c:showCatName val="0"/>
          <c:showSerName val="0"/>
          <c:showPercent val="0"/>
          <c:showBubbleSize val="0"/>
        </c:dLbls>
        <c:marker val="1"/>
        <c:smooth val="0"/>
        <c:axId val="120027608"/>
        <c:axId val="232974752"/>
      </c:lineChart>
      <c:dateAx>
        <c:axId val="120027608"/>
        <c:scaling>
          <c:orientation val="minMax"/>
        </c:scaling>
        <c:delete val="1"/>
        <c:axPos val="b"/>
        <c:numFmt formatCode="General" sourceLinked="0"/>
        <c:majorTickMark val="none"/>
        <c:minorTickMark val="none"/>
        <c:tickLblPos val="none"/>
        <c:crossAx val="232974752"/>
        <c:crosses val="autoZero"/>
        <c:auto val="0"/>
        <c:lblOffset val="100"/>
        <c:baseTimeUnit val="years"/>
      </c:dateAx>
      <c:valAx>
        <c:axId val="23297475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12002760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79.010000000000005</c:v>
                </c:pt>
                <c:pt idx="1">
                  <c:v>79.010000000000005</c:v>
                </c:pt>
                <c:pt idx="2">
                  <c:v>79.5</c:v>
                </c:pt>
                <c:pt idx="3">
                  <c:v>79.819999999999993</c:v>
                </c:pt>
                <c:pt idx="4">
                  <c:v>80.099999999999994</c:v>
                </c:pt>
              </c:numCache>
            </c:numRef>
          </c:val>
          <c:extLst>
            <c:ext xmlns:c16="http://schemas.microsoft.com/office/drawing/2014/chart" uri="{C3380CC4-5D6E-409C-BE32-E72D297353CC}">
              <c16:uniqueId val="{00000000-AE61-4D4C-97BC-1F3B268A3A57}"/>
            </c:ext>
          </c:extLst>
        </c:ser>
        <c:dLbls>
          <c:showLegendKey val="0"/>
          <c:showVal val="0"/>
          <c:showCatName val="0"/>
          <c:showSerName val="0"/>
          <c:showPercent val="0"/>
          <c:showBubbleSize val="0"/>
        </c:dLbls>
        <c:gapWidth val="150"/>
        <c:axId val="232975928"/>
        <c:axId val="23297632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AE61-4D4C-97BC-1F3B268A3A57}"/>
            </c:ext>
          </c:extLst>
        </c:ser>
        <c:dLbls>
          <c:showLegendKey val="0"/>
          <c:showVal val="0"/>
          <c:showCatName val="0"/>
          <c:showSerName val="0"/>
          <c:showPercent val="0"/>
          <c:showBubbleSize val="0"/>
        </c:dLbls>
        <c:marker val="1"/>
        <c:smooth val="0"/>
        <c:axId val="232975928"/>
        <c:axId val="232976320"/>
      </c:lineChart>
      <c:dateAx>
        <c:axId val="232975928"/>
        <c:scaling>
          <c:orientation val="minMax"/>
        </c:scaling>
        <c:delete val="1"/>
        <c:axPos val="b"/>
        <c:numFmt formatCode="General" sourceLinked="0"/>
        <c:majorTickMark val="none"/>
        <c:minorTickMark val="none"/>
        <c:tickLblPos val="none"/>
        <c:crossAx val="232976320"/>
        <c:crosses val="autoZero"/>
        <c:auto val="0"/>
        <c:lblOffset val="100"/>
        <c:baseTimeUnit val="years"/>
      </c:dateAx>
      <c:valAx>
        <c:axId val="232976320"/>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3297592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3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133.88</c:v>
                </c:pt>
                <c:pt idx="1">
                  <c:v>86.8</c:v>
                </c:pt>
                <c:pt idx="2">
                  <c:v>86.87</c:v>
                </c:pt>
                <c:pt idx="3">
                  <c:v>85.32</c:v>
                </c:pt>
                <c:pt idx="4">
                  <c:v>91.43</c:v>
                </c:pt>
              </c:numCache>
            </c:numRef>
          </c:val>
          <c:extLst>
            <c:ext xmlns:c16="http://schemas.microsoft.com/office/drawing/2014/chart" uri="{C3380CC4-5D6E-409C-BE32-E72D297353CC}">
              <c16:uniqueId val="{00000000-BE53-413C-9A42-4EE98D537020}"/>
            </c:ext>
          </c:extLst>
        </c:ser>
        <c:dLbls>
          <c:showLegendKey val="0"/>
          <c:showVal val="0"/>
          <c:showCatName val="0"/>
          <c:showSerName val="0"/>
          <c:showPercent val="0"/>
          <c:showBubbleSize val="0"/>
        </c:dLbls>
        <c:gapWidth val="150"/>
        <c:axId val="232658840"/>
        <c:axId val="23265922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BE53-413C-9A42-4EE98D537020}"/>
            </c:ext>
          </c:extLst>
        </c:ser>
        <c:dLbls>
          <c:showLegendKey val="0"/>
          <c:showVal val="0"/>
          <c:showCatName val="0"/>
          <c:showSerName val="0"/>
          <c:showPercent val="0"/>
          <c:showBubbleSize val="0"/>
        </c:dLbls>
        <c:marker val="1"/>
        <c:smooth val="0"/>
        <c:axId val="232658840"/>
        <c:axId val="232659224"/>
      </c:lineChart>
      <c:dateAx>
        <c:axId val="232658840"/>
        <c:scaling>
          <c:orientation val="minMax"/>
        </c:scaling>
        <c:delete val="1"/>
        <c:axPos val="b"/>
        <c:numFmt formatCode="General" sourceLinked="0"/>
        <c:majorTickMark val="none"/>
        <c:minorTickMark val="none"/>
        <c:tickLblPos val="none"/>
        <c:crossAx val="232659224"/>
        <c:crosses val="autoZero"/>
        <c:auto val="0"/>
        <c:lblOffset val="100"/>
        <c:baseTimeUnit val="years"/>
      </c:dateAx>
      <c:valAx>
        <c:axId val="23265922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3265884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DE-45EE-A8DD-24B4C9958665}"/>
            </c:ext>
          </c:extLst>
        </c:ser>
        <c:dLbls>
          <c:showLegendKey val="0"/>
          <c:showVal val="0"/>
          <c:showCatName val="0"/>
          <c:showSerName val="0"/>
          <c:showPercent val="0"/>
          <c:showBubbleSize val="0"/>
        </c:dLbls>
        <c:gapWidth val="150"/>
        <c:axId val="232041960"/>
        <c:axId val="232050536"/>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DE-45EE-A8DD-24B4C9958665}"/>
            </c:ext>
          </c:extLst>
        </c:ser>
        <c:dLbls>
          <c:showLegendKey val="0"/>
          <c:showVal val="0"/>
          <c:showCatName val="0"/>
          <c:showSerName val="0"/>
          <c:showPercent val="0"/>
          <c:showBubbleSize val="0"/>
        </c:dLbls>
        <c:marker val="1"/>
        <c:smooth val="0"/>
        <c:axId val="232041960"/>
        <c:axId val="232050536"/>
      </c:lineChart>
      <c:dateAx>
        <c:axId val="232041960"/>
        <c:scaling>
          <c:orientation val="minMax"/>
        </c:scaling>
        <c:delete val="1"/>
        <c:axPos val="b"/>
        <c:numFmt formatCode="General" sourceLinked="0"/>
        <c:majorTickMark val="none"/>
        <c:minorTickMark val="none"/>
        <c:tickLblPos val="none"/>
        <c:crossAx val="232050536"/>
        <c:crosses val="autoZero"/>
        <c:auto val="0"/>
        <c:lblOffset val="100"/>
        <c:baseTimeUnit val="years"/>
      </c:dateAx>
      <c:valAx>
        <c:axId val="23205053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3204196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39-41EF-BED9-00DA20C574AC}"/>
            </c:ext>
          </c:extLst>
        </c:ser>
        <c:dLbls>
          <c:showLegendKey val="0"/>
          <c:showVal val="0"/>
          <c:showCatName val="0"/>
          <c:showSerName val="0"/>
          <c:showPercent val="0"/>
          <c:showBubbleSize val="0"/>
        </c:dLbls>
        <c:gapWidth val="150"/>
        <c:axId val="232431984"/>
        <c:axId val="120023296"/>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39-41EF-BED9-00DA20C574AC}"/>
            </c:ext>
          </c:extLst>
        </c:ser>
        <c:dLbls>
          <c:showLegendKey val="0"/>
          <c:showVal val="0"/>
          <c:showCatName val="0"/>
          <c:showSerName val="0"/>
          <c:showPercent val="0"/>
          <c:showBubbleSize val="0"/>
        </c:dLbls>
        <c:marker val="1"/>
        <c:smooth val="0"/>
        <c:axId val="232431984"/>
        <c:axId val="120023296"/>
      </c:lineChart>
      <c:dateAx>
        <c:axId val="232431984"/>
        <c:scaling>
          <c:orientation val="minMax"/>
        </c:scaling>
        <c:delete val="1"/>
        <c:axPos val="b"/>
        <c:numFmt formatCode="General" sourceLinked="0"/>
        <c:majorTickMark val="none"/>
        <c:minorTickMark val="none"/>
        <c:tickLblPos val="none"/>
        <c:crossAx val="120023296"/>
        <c:crosses val="autoZero"/>
        <c:auto val="0"/>
        <c:lblOffset val="100"/>
        <c:baseTimeUnit val="years"/>
      </c:dateAx>
      <c:valAx>
        <c:axId val="12002329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3243198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96-4D28-9E14-FB715A03F5A1}"/>
            </c:ext>
          </c:extLst>
        </c:ser>
        <c:dLbls>
          <c:showLegendKey val="0"/>
          <c:showVal val="0"/>
          <c:showCatName val="0"/>
          <c:showSerName val="0"/>
          <c:showPercent val="0"/>
          <c:showBubbleSize val="0"/>
        </c:dLbls>
        <c:gapWidth val="150"/>
        <c:axId val="120026040"/>
        <c:axId val="120026432"/>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96-4D28-9E14-FB715A03F5A1}"/>
            </c:ext>
          </c:extLst>
        </c:ser>
        <c:dLbls>
          <c:showLegendKey val="0"/>
          <c:showVal val="0"/>
          <c:showCatName val="0"/>
          <c:showSerName val="0"/>
          <c:showPercent val="0"/>
          <c:showBubbleSize val="0"/>
        </c:dLbls>
        <c:marker val="1"/>
        <c:smooth val="0"/>
        <c:axId val="120026040"/>
        <c:axId val="120026432"/>
      </c:lineChart>
      <c:dateAx>
        <c:axId val="120026040"/>
        <c:scaling>
          <c:orientation val="minMax"/>
        </c:scaling>
        <c:delete val="1"/>
        <c:axPos val="b"/>
        <c:numFmt formatCode="General" sourceLinked="0"/>
        <c:majorTickMark val="none"/>
        <c:minorTickMark val="none"/>
        <c:tickLblPos val="none"/>
        <c:crossAx val="120026432"/>
        <c:crosses val="autoZero"/>
        <c:auto val="0"/>
        <c:lblOffset val="100"/>
        <c:baseTimeUnit val="years"/>
      </c:dateAx>
      <c:valAx>
        <c:axId val="12002643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12002604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44-4ACA-97FE-679E8499B3F1}"/>
            </c:ext>
          </c:extLst>
        </c:ser>
        <c:dLbls>
          <c:showLegendKey val="0"/>
          <c:showVal val="0"/>
          <c:showCatName val="0"/>
          <c:showSerName val="0"/>
          <c:showPercent val="0"/>
          <c:showBubbleSize val="0"/>
        </c:dLbls>
        <c:gapWidth val="150"/>
        <c:axId val="120028000"/>
        <c:axId val="120028392"/>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44-4ACA-97FE-679E8499B3F1}"/>
            </c:ext>
          </c:extLst>
        </c:ser>
        <c:dLbls>
          <c:showLegendKey val="0"/>
          <c:showVal val="0"/>
          <c:showCatName val="0"/>
          <c:showSerName val="0"/>
          <c:showPercent val="0"/>
          <c:showBubbleSize val="0"/>
        </c:dLbls>
        <c:marker val="1"/>
        <c:smooth val="0"/>
        <c:axId val="120028000"/>
        <c:axId val="120028392"/>
      </c:lineChart>
      <c:dateAx>
        <c:axId val="120028000"/>
        <c:scaling>
          <c:orientation val="minMax"/>
        </c:scaling>
        <c:delete val="1"/>
        <c:axPos val="b"/>
        <c:numFmt formatCode="General" sourceLinked="0"/>
        <c:majorTickMark val="none"/>
        <c:minorTickMark val="none"/>
        <c:tickLblPos val="none"/>
        <c:crossAx val="120028392"/>
        <c:crosses val="autoZero"/>
        <c:auto val="0"/>
        <c:lblOffset val="100"/>
        <c:baseTimeUnit val="years"/>
      </c:dateAx>
      <c:valAx>
        <c:axId val="12002839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12002800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166.64</c:v>
                </c:pt>
                <c:pt idx="1">
                  <c:v>147.58000000000001</c:v>
                </c:pt>
                <c:pt idx="2">
                  <c:v>128.6</c:v>
                </c:pt>
                <c:pt idx="3">
                  <c:v>109.74</c:v>
                </c:pt>
                <c:pt idx="4">
                  <c:v>92.78</c:v>
                </c:pt>
              </c:numCache>
            </c:numRef>
          </c:val>
          <c:extLst>
            <c:ext xmlns:c16="http://schemas.microsoft.com/office/drawing/2014/chart" uri="{C3380CC4-5D6E-409C-BE32-E72D297353CC}">
              <c16:uniqueId val="{00000000-CCF0-4A99-8E50-5BCD3ED56289}"/>
            </c:ext>
          </c:extLst>
        </c:ser>
        <c:dLbls>
          <c:showLegendKey val="0"/>
          <c:showVal val="0"/>
          <c:showCatName val="0"/>
          <c:showSerName val="0"/>
          <c:showPercent val="0"/>
          <c:showBubbleSize val="0"/>
        </c:dLbls>
        <c:gapWidth val="150"/>
        <c:axId val="120029568"/>
        <c:axId val="23297200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CCF0-4A99-8E50-5BCD3ED56289}"/>
            </c:ext>
          </c:extLst>
        </c:ser>
        <c:dLbls>
          <c:showLegendKey val="0"/>
          <c:showVal val="0"/>
          <c:showCatName val="0"/>
          <c:showSerName val="0"/>
          <c:showPercent val="0"/>
          <c:showBubbleSize val="0"/>
        </c:dLbls>
        <c:marker val="1"/>
        <c:smooth val="0"/>
        <c:axId val="120029568"/>
        <c:axId val="232972008"/>
      </c:lineChart>
      <c:dateAx>
        <c:axId val="120029568"/>
        <c:scaling>
          <c:orientation val="minMax"/>
        </c:scaling>
        <c:delete val="1"/>
        <c:axPos val="b"/>
        <c:numFmt formatCode="General" sourceLinked="0"/>
        <c:majorTickMark val="none"/>
        <c:minorTickMark val="none"/>
        <c:tickLblPos val="none"/>
        <c:crossAx val="232972008"/>
        <c:crosses val="autoZero"/>
        <c:auto val="0"/>
        <c:lblOffset val="100"/>
        <c:baseTimeUnit val="years"/>
      </c:dateAx>
      <c:valAx>
        <c:axId val="232972008"/>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12002956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86.29</c:v>
                </c:pt>
                <c:pt idx="1">
                  <c:v>85.39</c:v>
                </c:pt>
                <c:pt idx="2">
                  <c:v>66.599999999999994</c:v>
                </c:pt>
                <c:pt idx="3">
                  <c:v>72.33</c:v>
                </c:pt>
                <c:pt idx="4">
                  <c:v>89.36</c:v>
                </c:pt>
              </c:numCache>
            </c:numRef>
          </c:val>
          <c:extLst>
            <c:ext xmlns:c16="http://schemas.microsoft.com/office/drawing/2014/chart" uri="{C3380CC4-5D6E-409C-BE32-E72D297353CC}">
              <c16:uniqueId val="{00000000-D329-4694-AAB8-768304168BE3}"/>
            </c:ext>
          </c:extLst>
        </c:ser>
        <c:dLbls>
          <c:showLegendKey val="0"/>
          <c:showVal val="0"/>
          <c:showCatName val="0"/>
          <c:showSerName val="0"/>
          <c:showPercent val="0"/>
          <c:showBubbleSize val="0"/>
        </c:dLbls>
        <c:gapWidth val="150"/>
        <c:axId val="232973184"/>
        <c:axId val="23297357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D329-4694-AAB8-768304168BE3}"/>
            </c:ext>
          </c:extLst>
        </c:ser>
        <c:dLbls>
          <c:showLegendKey val="0"/>
          <c:showVal val="0"/>
          <c:showCatName val="0"/>
          <c:showSerName val="0"/>
          <c:showPercent val="0"/>
          <c:showBubbleSize val="0"/>
        </c:dLbls>
        <c:marker val="1"/>
        <c:smooth val="0"/>
        <c:axId val="232973184"/>
        <c:axId val="232973576"/>
      </c:lineChart>
      <c:dateAx>
        <c:axId val="232973184"/>
        <c:scaling>
          <c:orientation val="minMax"/>
        </c:scaling>
        <c:delete val="1"/>
        <c:axPos val="b"/>
        <c:numFmt formatCode="General" sourceLinked="0"/>
        <c:majorTickMark val="none"/>
        <c:minorTickMark val="none"/>
        <c:tickLblPos val="none"/>
        <c:crossAx val="232973576"/>
        <c:crosses val="autoZero"/>
        <c:auto val="0"/>
        <c:lblOffset val="100"/>
        <c:baseTimeUnit val="years"/>
      </c:dateAx>
      <c:valAx>
        <c:axId val="23297357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3297318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chemeClr val="bg1">
              <a:lumMod val="65000"/>
            </a:schemeClr>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202.61</c:v>
                </c:pt>
                <c:pt idx="1">
                  <c:v>212.95</c:v>
                </c:pt>
                <c:pt idx="2">
                  <c:v>278.47000000000003</c:v>
                </c:pt>
                <c:pt idx="3">
                  <c:v>252.6</c:v>
                </c:pt>
                <c:pt idx="4">
                  <c:v>204.44</c:v>
                </c:pt>
              </c:numCache>
            </c:numRef>
          </c:val>
          <c:extLst>
            <c:ext xmlns:c16="http://schemas.microsoft.com/office/drawing/2014/chart" uri="{C3380CC4-5D6E-409C-BE32-E72D297353CC}">
              <c16:uniqueId val="{00000000-D480-4436-8A66-6AD82EA878FB}"/>
            </c:ext>
          </c:extLst>
        </c:ser>
        <c:dLbls>
          <c:showLegendKey val="0"/>
          <c:showVal val="0"/>
          <c:showCatName val="0"/>
          <c:showSerName val="0"/>
          <c:showPercent val="0"/>
          <c:showBubbleSize val="0"/>
        </c:dLbls>
        <c:gapWidth val="150"/>
        <c:axId val="120025648"/>
        <c:axId val="12002525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D480-4436-8A66-6AD82EA878FB}"/>
            </c:ext>
          </c:extLst>
        </c:ser>
        <c:dLbls>
          <c:showLegendKey val="0"/>
          <c:showVal val="0"/>
          <c:showCatName val="0"/>
          <c:showSerName val="0"/>
          <c:showPercent val="0"/>
          <c:showBubbleSize val="0"/>
        </c:dLbls>
        <c:marker val="1"/>
        <c:smooth val="0"/>
        <c:axId val="120025648"/>
        <c:axId val="120025256"/>
      </c:lineChart>
      <c:dateAx>
        <c:axId val="120025648"/>
        <c:scaling>
          <c:orientation val="minMax"/>
        </c:scaling>
        <c:delete val="1"/>
        <c:axPos val="b"/>
        <c:numFmt formatCode="General" sourceLinked="0"/>
        <c:majorTickMark val="none"/>
        <c:minorTickMark val="none"/>
        <c:tickLblPos val="none"/>
        <c:crossAx val="120025256"/>
        <c:crosses val="autoZero"/>
        <c:auto val="0"/>
        <c:lblOffset val="100"/>
        <c:baseTimeUnit val="years"/>
      </c:dateAx>
      <c:valAx>
        <c:axId val="12002525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12002564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①収益的収支比率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④企業債残高対給水収益比率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⑤料金回収率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⑥給水原価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⑧有収率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②管路経年化率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③管路更新率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FF800C3-0E91-4818-8CDC-B51BEA6D909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【75.60】</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7699B60-CC41-41D7-8B37-9FB28C578209}"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86F81C4-B707-48C0-91BF-CA26E5940B88}"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781696E-6C68-4DAB-A272-334CD782CC7B}"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【1,074.14】</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09189CAF-7DAA-4C27-9E9A-AAF17E4C91F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【73.77】</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6775" y="6743700"/>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D5B9587-A25D-4468-A796-DAB663DA339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【55.95】</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958205B6-1F98-4890-BF4E-92E454D032FF}"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【296.40】</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FA54F8E-3BA7-4676-B6C2-57CBC0D7D64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【54.36】</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761B77A4-1988-40AF-8453-B9C9372EC80F}"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C8193817-79F2-4921-816B-FB640CCEA871}"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D45A649-050E-4F82-8F1C-510E2FE56A0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【0.54】</a:t>
          </a:fld>
          <a:endParaRPr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47" workbookViewId="0">
      <selection activeCell="BL47" sqref="BL47:BZ63"/>
    </sheetView>
  </sheetViews>
  <sheetFormatPr defaultColWidth="2.6328125" defaultRowHeight="13.5" customHeight="1" x14ac:dyDescent="0.2"/>
  <cols>
    <col min="1" max="1" width="2.6328125" customWidth="1"/>
    <col min="2" max="62" width="3.7265625" customWidth="1"/>
    <col min="64" max="77" width="3.08984375" customWidth="1"/>
    <col min="78" max="78" width="5.8164062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
データ!H6</f>
        <v>
東京都　檜原村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2"/>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2">
      <c r="A8" s="2"/>
      <c r="B8" s="72" t="str">
        <f>
データ!$I$6</f>
        <v>
法非適用</v>
      </c>
      <c r="C8" s="72"/>
      <c r="D8" s="72"/>
      <c r="E8" s="72"/>
      <c r="F8" s="72"/>
      <c r="G8" s="72"/>
      <c r="H8" s="72"/>
      <c r="I8" s="72" t="str">
        <f>
データ!$J$6</f>
        <v>
水道事業</v>
      </c>
      <c r="J8" s="72"/>
      <c r="K8" s="72"/>
      <c r="L8" s="72"/>
      <c r="M8" s="72"/>
      <c r="N8" s="72"/>
      <c r="O8" s="72"/>
      <c r="P8" s="72" t="str">
        <f>
データ!$K$6</f>
        <v>
簡易水道事業</v>
      </c>
      <c r="Q8" s="72"/>
      <c r="R8" s="72"/>
      <c r="S8" s="72"/>
      <c r="T8" s="72"/>
      <c r="U8" s="72"/>
      <c r="V8" s="72"/>
      <c r="W8" s="72" t="str">
        <f>
データ!$L$6</f>
        <v>
D3</v>
      </c>
      <c r="X8" s="72"/>
      <c r="Y8" s="72"/>
      <c r="Z8" s="72"/>
      <c r="AA8" s="72"/>
      <c r="AB8" s="72"/>
      <c r="AC8" s="72"/>
      <c r="AD8" s="72" t="str">
        <f>
データ!$M$6</f>
        <v>
非設置</v>
      </c>
      <c r="AE8" s="72"/>
      <c r="AF8" s="72"/>
      <c r="AG8" s="72"/>
      <c r="AH8" s="72"/>
      <c r="AI8" s="72"/>
      <c r="AJ8" s="72"/>
      <c r="AK8" s="2"/>
      <c r="AL8" s="66">
        <f>
データ!$R$6</f>
        <v>
2217</v>
      </c>
      <c r="AM8" s="66"/>
      <c r="AN8" s="66"/>
      <c r="AO8" s="66"/>
      <c r="AP8" s="66"/>
      <c r="AQ8" s="66"/>
      <c r="AR8" s="66"/>
      <c r="AS8" s="66"/>
      <c r="AT8" s="65">
        <f>
データ!$S$6</f>
        <v>
105.41</v>
      </c>
      <c r="AU8" s="65"/>
      <c r="AV8" s="65"/>
      <c r="AW8" s="65"/>
      <c r="AX8" s="65"/>
      <c r="AY8" s="65"/>
      <c r="AZ8" s="65"/>
      <c r="BA8" s="65"/>
      <c r="BB8" s="65">
        <f>
データ!$T$6</f>
        <v>
21.03</v>
      </c>
      <c r="BC8" s="65"/>
      <c r="BD8" s="65"/>
      <c r="BE8" s="65"/>
      <c r="BF8" s="65"/>
      <c r="BG8" s="65"/>
      <c r="BH8" s="65"/>
      <c r="BI8" s="65"/>
      <c r="BJ8" s="3"/>
      <c r="BK8" s="3"/>
      <c r="BL8" s="69" t="s">
        <v>
10</v>
      </c>
      <c r="BM8" s="70"/>
      <c r="BN8" s="7" t="s">
        <v>
11</v>
      </c>
      <c r="BO8" s="8"/>
      <c r="BP8" s="8"/>
      <c r="BQ8" s="8"/>
      <c r="BR8" s="8"/>
      <c r="BS8" s="8"/>
      <c r="BT8" s="8"/>
      <c r="BU8" s="8"/>
      <c r="BV8" s="8"/>
      <c r="BW8" s="8"/>
      <c r="BX8" s="8"/>
      <c r="BY8" s="9"/>
    </row>
    <row r="9" spans="1:78" ht="18.75" customHeight="1" x14ac:dyDescent="0.2">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2"/>
      <c r="AE9" s="2"/>
      <c r="AF9" s="2"/>
      <c r="AG9" s="2"/>
      <c r="AH9" s="3"/>
      <c r="AI9" s="2"/>
      <c r="AJ9" s="2"/>
      <c r="AK9" s="2"/>
      <c r="AL9" s="71" t="s">
        <v>
16</v>
      </c>
      <c r="AM9" s="71"/>
      <c r="AN9" s="71"/>
      <c r="AO9" s="71"/>
      <c r="AP9" s="71"/>
      <c r="AQ9" s="71"/>
      <c r="AR9" s="71"/>
      <c r="AS9" s="71"/>
      <c r="AT9" s="71" t="s">
        <v>
17</v>
      </c>
      <c r="AU9" s="71"/>
      <c r="AV9" s="71"/>
      <c r="AW9" s="71"/>
      <c r="AX9" s="71"/>
      <c r="AY9" s="71"/>
      <c r="AZ9" s="71"/>
      <c r="BA9" s="71"/>
      <c r="BB9" s="71" t="s">
        <v>
18</v>
      </c>
      <c r="BC9" s="71"/>
      <c r="BD9" s="71"/>
      <c r="BE9" s="71"/>
      <c r="BF9" s="71"/>
      <c r="BG9" s="71"/>
      <c r="BH9" s="71"/>
      <c r="BI9" s="71"/>
      <c r="BJ9" s="3"/>
      <c r="BK9" s="3"/>
      <c r="BL9" s="63" t="s">
        <v>
19</v>
      </c>
      <c r="BM9" s="64"/>
      <c r="BN9" s="10" t="s">
        <v>
20</v>
      </c>
      <c r="BO9" s="11"/>
      <c r="BP9" s="11"/>
      <c r="BQ9" s="11"/>
      <c r="BR9" s="11"/>
      <c r="BS9" s="11"/>
      <c r="BT9" s="11"/>
      <c r="BU9" s="11"/>
      <c r="BV9" s="11"/>
      <c r="BW9" s="11"/>
      <c r="BX9" s="11"/>
      <c r="BY9" s="12"/>
    </row>
    <row r="10" spans="1:78" ht="18.75" customHeight="1" x14ac:dyDescent="0.2">
      <c r="A10" s="2"/>
      <c r="B10" s="65" t="str">
        <f>
データ!$N$6</f>
        <v>
-</v>
      </c>
      <c r="C10" s="65"/>
      <c r="D10" s="65"/>
      <c r="E10" s="65"/>
      <c r="F10" s="65"/>
      <c r="G10" s="65"/>
      <c r="H10" s="65"/>
      <c r="I10" s="65" t="str">
        <f>
データ!$O$6</f>
        <v>
該当数値なし</v>
      </c>
      <c r="J10" s="65"/>
      <c r="K10" s="65"/>
      <c r="L10" s="65"/>
      <c r="M10" s="65"/>
      <c r="N10" s="65"/>
      <c r="O10" s="65"/>
      <c r="P10" s="65">
        <f>
データ!$P$6</f>
        <v>
95.62</v>
      </c>
      <c r="Q10" s="65"/>
      <c r="R10" s="65"/>
      <c r="S10" s="65"/>
      <c r="T10" s="65"/>
      <c r="U10" s="65"/>
      <c r="V10" s="65"/>
      <c r="W10" s="66">
        <f>
データ!$Q$6</f>
        <v>
2430</v>
      </c>
      <c r="X10" s="66"/>
      <c r="Y10" s="66"/>
      <c r="Z10" s="66"/>
      <c r="AA10" s="66"/>
      <c r="AB10" s="66"/>
      <c r="AC10" s="66"/>
      <c r="AD10" s="2"/>
      <c r="AE10" s="2"/>
      <c r="AF10" s="2"/>
      <c r="AG10" s="2"/>
      <c r="AH10" s="2"/>
      <c r="AI10" s="2"/>
      <c r="AJ10" s="2"/>
      <c r="AK10" s="2"/>
      <c r="AL10" s="66">
        <f>
データ!$U$6</f>
        <v>
2098</v>
      </c>
      <c r="AM10" s="66"/>
      <c r="AN10" s="66"/>
      <c r="AO10" s="66"/>
      <c r="AP10" s="66"/>
      <c r="AQ10" s="66"/>
      <c r="AR10" s="66"/>
      <c r="AS10" s="66"/>
      <c r="AT10" s="65">
        <f>
データ!$V$6</f>
        <v>
13.3</v>
      </c>
      <c r="AU10" s="65"/>
      <c r="AV10" s="65"/>
      <c r="AW10" s="65"/>
      <c r="AX10" s="65"/>
      <c r="AY10" s="65"/>
      <c r="AZ10" s="65"/>
      <c r="BA10" s="65"/>
      <c r="BB10" s="65">
        <f>
データ!$W$6</f>
        <v>
157.74</v>
      </c>
      <c r="BC10" s="65"/>
      <c r="BD10" s="65"/>
      <c r="BE10" s="65"/>
      <c r="BF10" s="65"/>
      <c r="BG10" s="65"/>
      <c r="BH10" s="65"/>
      <c r="BI10" s="65"/>
      <c r="BJ10" s="2"/>
      <c r="BK10" s="2"/>
      <c r="BL10" s="67" t="s">
        <v>
21</v>
      </c>
      <c r="BM10" s="68"/>
      <c r="BN10" s="13" t="s">
        <v>
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
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
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
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
103</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
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
104</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
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
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
105</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ht="13" x14ac:dyDescent="0.2">
      <c r="C83" s="26"/>
    </row>
    <row r="84" spans="1:78" ht="13" hidden="1" x14ac:dyDescent="0.2">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t="13" hidden="1" x14ac:dyDescent="0.2">
      <c r="B85" s="27"/>
      <c r="C85" s="27"/>
      <c r="D85" s="27"/>
      <c r="E85" s="27" t="str">
        <f>
データ!AH6</f>
        <v>
【75.60】</v>
      </c>
      <c r="F85" s="27" t="s">
        <v>
41</v>
      </c>
      <c r="G85" s="27" t="s">
        <v>
41</v>
      </c>
      <c r="H85" s="27" t="str">
        <f>
データ!BO6</f>
        <v>
【1,074.14】</v>
      </c>
      <c r="I85" s="27" t="str">
        <f>
データ!BZ6</f>
        <v>
【54.36】</v>
      </c>
      <c r="J85" s="27" t="str">
        <f>
データ!CK6</f>
        <v>
【296.40】</v>
      </c>
      <c r="K85" s="27" t="str">
        <f>
データ!CV6</f>
        <v>
【55.95】</v>
      </c>
      <c r="L85" s="27" t="str">
        <f>
データ!DG6</f>
        <v>
【73.77】</v>
      </c>
      <c r="M85" s="27" t="s">
        <v>
41</v>
      </c>
      <c r="N85" s="27" t="s">
        <v>
41</v>
      </c>
      <c r="O85" s="27" t="str">
        <f>
データ!EN6</f>
        <v>
【0.54】</v>
      </c>
    </row>
  </sheetData>
  <sheetProtection algorithmName="SHA-512" hashValue="qVQ4HFhlM0SKt07VYdo0gm5tvMXKkO2jo+UPxLf8RNS9eskTzDCRBi3TpYEFsfl52AQ8mPvPpGFeuc8aTIDMdA==" saltValue="s1Ki/8o66tP/DgQcPs1jr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 right="0.196850393700787" top="0.196850393700787" bottom="0.196850393700787" header="0.196850393700787" footer="0.196850393700787"/>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ustomHeight="1" x14ac:dyDescent="0.2"/>
  <cols>
    <col min="2" max="144" width="11.90625" customWidth="1"/>
  </cols>
  <sheetData>
    <row r="1" spans="1:144" ht="13.5" customHeight="1" x14ac:dyDescent="0.2">
      <c r="A1" t="s">
        <v>
42</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ht="13.5" customHeight="1" x14ac:dyDescent="0.2">
      <c r="A2" s="29" t="s">
        <v>
43</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ht="13.5" customHeight="1" x14ac:dyDescent="0.2">
      <c r="A3" s="29" t="s">
        <v>
44</v>
      </c>
      <c r="B3" s="30" t="s">
        <v>
45</v>
      </c>
      <c r="C3" s="30" t="s">
        <v>
46</v>
      </c>
      <c r="D3" s="30" t="s">
        <v>
47</v>
      </c>
      <c r="E3" s="30" t="s">
        <v>
48</v>
      </c>
      <c r="F3" s="30" t="s">
        <v>
49</v>
      </c>
      <c r="G3" s="30" t="s">
        <v>
50</v>
      </c>
      <c r="H3" s="76" t="s">
        <v>
51</v>
      </c>
      <c r="I3" s="77"/>
      <c r="J3" s="77"/>
      <c r="K3" s="77"/>
      <c r="L3" s="77"/>
      <c r="M3" s="77"/>
      <c r="N3" s="77"/>
      <c r="O3" s="77"/>
      <c r="P3" s="77"/>
      <c r="Q3" s="77"/>
      <c r="R3" s="77"/>
      <c r="S3" s="77"/>
      <c r="T3" s="77"/>
      <c r="U3" s="77"/>
      <c r="V3" s="77"/>
      <c r="W3" s="78"/>
      <c r="X3" s="82" t="s">
        <v>
24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
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ht="13.5" customHeight="1" x14ac:dyDescent="0.2">
      <c r="A4" s="29" t="s">
        <v>
52</v>
      </c>
      <c r="B4" s="31"/>
      <c r="C4" s="31"/>
      <c r="D4" s="31"/>
      <c r="E4" s="31"/>
      <c r="F4" s="31"/>
      <c r="G4" s="31"/>
      <c r="H4" s="79"/>
      <c r="I4" s="80"/>
      <c r="J4" s="80"/>
      <c r="K4" s="80"/>
      <c r="L4" s="80"/>
      <c r="M4" s="80"/>
      <c r="N4" s="80"/>
      <c r="O4" s="80"/>
      <c r="P4" s="80"/>
      <c r="Q4" s="80"/>
      <c r="R4" s="80"/>
      <c r="S4" s="80"/>
      <c r="T4" s="80"/>
      <c r="U4" s="80"/>
      <c r="V4" s="80"/>
      <c r="W4" s="81"/>
      <c r="X4" s="75" t="s">
        <v>
53</v>
      </c>
      <c r="Y4" s="75"/>
      <c r="Z4" s="75"/>
      <c r="AA4" s="75"/>
      <c r="AB4" s="75"/>
      <c r="AC4" s="75"/>
      <c r="AD4" s="75"/>
      <c r="AE4" s="75"/>
      <c r="AF4" s="75"/>
      <c r="AG4" s="75"/>
      <c r="AH4" s="75"/>
      <c r="AI4" s="75" t="s">
        <v>
54</v>
      </c>
      <c r="AJ4" s="75"/>
      <c r="AK4" s="75"/>
      <c r="AL4" s="75"/>
      <c r="AM4" s="75"/>
      <c r="AN4" s="75"/>
      <c r="AO4" s="75"/>
      <c r="AP4" s="75"/>
      <c r="AQ4" s="75"/>
      <c r="AR4" s="75"/>
      <c r="AS4" s="75"/>
      <c r="AT4" s="75" t="s">
        <v>
55</v>
      </c>
      <c r="AU4" s="75"/>
      <c r="AV4" s="75"/>
      <c r="AW4" s="75"/>
      <c r="AX4" s="75"/>
      <c r="AY4" s="75"/>
      <c r="AZ4" s="75"/>
      <c r="BA4" s="75"/>
      <c r="BB4" s="75"/>
      <c r="BC4" s="75"/>
      <c r="BD4" s="75"/>
      <c r="BE4" s="75" t="s">
        <v>
56</v>
      </c>
      <c r="BF4" s="75"/>
      <c r="BG4" s="75"/>
      <c r="BH4" s="75"/>
      <c r="BI4" s="75"/>
      <c r="BJ4" s="75"/>
      <c r="BK4" s="75"/>
      <c r="BL4" s="75"/>
      <c r="BM4" s="75"/>
      <c r="BN4" s="75"/>
      <c r="BO4" s="75"/>
      <c r="BP4" s="75" t="s">
        <v>
57</v>
      </c>
      <c r="BQ4" s="75"/>
      <c r="BR4" s="75"/>
      <c r="BS4" s="75"/>
      <c r="BT4" s="75"/>
      <c r="BU4" s="75"/>
      <c r="BV4" s="75"/>
      <c r="BW4" s="75"/>
      <c r="BX4" s="75"/>
      <c r="BY4" s="75"/>
      <c r="BZ4" s="75"/>
      <c r="CA4" s="75" t="s">
        <v>
58</v>
      </c>
      <c r="CB4" s="75"/>
      <c r="CC4" s="75"/>
      <c r="CD4" s="75"/>
      <c r="CE4" s="75"/>
      <c r="CF4" s="75"/>
      <c r="CG4" s="75"/>
      <c r="CH4" s="75"/>
      <c r="CI4" s="75"/>
      <c r="CJ4" s="75"/>
      <c r="CK4" s="75"/>
      <c r="CL4" s="75" t="s">
        <v>
59</v>
      </c>
      <c r="CM4" s="75"/>
      <c r="CN4" s="75"/>
      <c r="CO4" s="75"/>
      <c r="CP4" s="75"/>
      <c r="CQ4" s="75"/>
      <c r="CR4" s="75"/>
      <c r="CS4" s="75"/>
      <c r="CT4" s="75"/>
      <c r="CU4" s="75"/>
      <c r="CV4" s="75"/>
      <c r="CW4" s="75" t="s">
        <v>
60</v>
      </c>
      <c r="CX4" s="75"/>
      <c r="CY4" s="75"/>
      <c r="CZ4" s="75"/>
      <c r="DA4" s="75"/>
      <c r="DB4" s="75"/>
      <c r="DC4" s="75"/>
      <c r="DD4" s="75"/>
      <c r="DE4" s="75"/>
      <c r="DF4" s="75"/>
      <c r="DG4" s="75"/>
      <c r="DH4" s="75" t="s">
        <v>
61</v>
      </c>
      <c r="DI4" s="75"/>
      <c r="DJ4" s="75"/>
      <c r="DK4" s="75"/>
      <c r="DL4" s="75"/>
      <c r="DM4" s="75"/>
      <c r="DN4" s="75"/>
      <c r="DO4" s="75"/>
      <c r="DP4" s="75"/>
      <c r="DQ4" s="75"/>
      <c r="DR4" s="75"/>
      <c r="DS4" s="75" t="s">
        <v>
62</v>
      </c>
      <c r="DT4" s="75"/>
      <c r="DU4" s="75"/>
      <c r="DV4" s="75"/>
      <c r="DW4" s="75"/>
      <c r="DX4" s="75"/>
      <c r="DY4" s="75"/>
      <c r="DZ4" s="75"/>
      <c r="EA4" s="75"/>
      <c r="EB4" s="75"/>
      <c r="EC4" s="75"/>
      <c r="ED4" s="75" t="s">
        <v>
63</v>
      </c>
      <c r="EE4" s="75"/>
      <c r="EF4" s="75"/>
      <c r="EG4" s="75"/>
      <c r="EH4" s="75"/>
      <c r="EI4" s="75"/>
      <c r="EJ4" s="75"/>
      <c r="EK4" s="75"/>
      <c r="EL4" s="75"/>
      <c r="EM4" s="75"/>
      <c r="EN4" s="75"/>
    </row>
    <row r="5" spans="1:144" ht="13.5" customHeight="1" x14ac:dyDescent="0.2">
      <c r="A5" s="29" t="s">
        <v>
64</v>
      </c>
      <c r="B5" s="32"/>
      <c r="C5" s="32"/>
      <c r="D5" s="32"/>
      <c r="E5" s="32"/>
      <c r="F5" s="32"/>
      <c r="G5" s="32"/>
      <c r="H5" s="33" t="s">
        <v>
65</v>
      </c>
      <c r="I5" s="33" t="s">
        <v>
66</v>
      </c>
      <c r="J5" s="33" t="s">
        <v>
67</v>
      </c>
      <c r="K5" s="33" t="s">
        <v>
68</v>
      </c>
      <c r="L5" s="33" t="s">
        <v>
69</v>
      </c>
      <c r="M5" s="33" t="s">
        <v>
5</v>
      </c>
      <c r="N5" s="33" t="s">
        <v>
70</v>
      </c>
      <c r="O5" s="33" t="s">
        <v>
71</v>
      </c>
      <c r="P5" s="33" t="s">
        <v>
72</v>
      </c>
      <c r="Q5" s="33" t="s">
        <v>
73</v>
      </c>
      <c r="R5" s="33" t="s">
        <v>
74</v>
      </c>
      <c r="S5" s="33" t="s">
        <v>
75</v>
      </c>
      <c r="T5" s="33" t="s">
        <v>
76</v>
      </c>
      <c r="U5" s="33" t="s">
        <v>
77</v>
      </c>
      <c r="V5" s="33" t="s">
        <v>
78</v>
      </c>
      <c r="W5" s="33" t="s">
        <v>
79</v>
      </c>
      <c r="X5" s="33" t="s">
        <v>
80</v>
      </c>
      <c r="Y5" s="33" t="s">
        <v>
81</v>
      </c>
      <c r="Z5" s="33" t="s">
        <v>
82</v>
      </c>
      <c r="AA5" s="33" t="s">
        <v>
83</v>
      </c>
      <c r="AB5" s="33" t="s">
        <v>
84</v>
      </c>
      <c r="AC5" s="33" t="s">
        <v>
85</v>
      </c>
      <c r="AD5" s="33" t="s">
        <v>
86</v>
      </c>
      <c r="AE5" s="33" t="s">
        <v>
87</v>
      </c>
      <c r="AF5" s="33" t="s">
        <v>
88</v>
      </c>
      <c r="AG5" s="33" t="s">
        <v>
89</v>
      </c>
      <c r="AH5" s="33" t="s">
        <v>
29</v>
      </c>
      <c r="AI5" s="33" t="s">
        <v>
80</v>
      </c>
      <c r="AJ5" s="33" t="s">
        <v>
81</v>
      </c>
      <c r="AK5" s="33" t="s">
        <v>
82</v>
      </c>
      <c r="AL5" s="33" t="s">
        <v>
83</v>
      </c>
      <c r="AM5" s="33" t="s">
        <v>
84</v>
      </c>
      <c r="AN5" s="33" t="s">
        <v>
85</v>
      </c>
      <c r="AO5" s="33" t="s">
        <v>
86</v>
      </c>
      <c r="AP5" s="33" t="s">
        <v>
87</v>
      </c>
      <c r="AQ5" s="33" t="s">
        <v>
88</v>
      </c>
      <c r="AR5" s="33" t="s">
        <v>
89</v>
      </c>
      <c r="AS5" s="33" t="s">
        <v>
29</v>
      </c>
      <c r="AT5" s="33" t="s">
        <v>
80</v>
      </c>
      <c r="AU5" s="33" t="s">
        <v>
81</v>
      </c>
      <c r="AV5" s="33" t="s">
        <v>
82</v>
      </c>
      <c r="AW5" s="33" t="s">
        <v>
83</v>
      </c>
      <c r="AX5" s="33" t="s">
        <v>
84</v>
      </c>
      <c r="AY5" s="33" t="s">
        <v>
85</v>
      </c>
      <c r="AZ5" s="33" t="s">
        <v>
86</v>
      </c>
      <c r="BA5" s="33" t="s">
        <v>
87</v>
      </c>
      <c r="BB5" s="33" t="s">
        <v>
88</v>
      </c>
      <c r="BC5" s="33" t="s">
        <v>
89</v>
      </c>
      <c r="BD5" s="33" t="s">
        <v>
29</v>
      </c>
      <c r="BE5" s="33" t="s">
        <v>
80</v>
      </c>
      <c r="BF5" s="33" t="s">
        <v>
81</v>
      </c>
      <c r="BG5" s="33" t="s">
        <v>
82</v>
      </c>
      <c r="BH5" s="33" t="s">
        <v>
83</v>
      </c>
      <c r="BI5" s="33" t="s">
        <v>
84</v>
      </c>
      <c r="BJ5" s="33" t="s">
        <v>
85</v>
      </c>
      <c r="BK5" s="33" t="s">
        <v>
86</v>
      </c>
      <c r="BL5" s="33" t="s">
        <v>
87</v>
      </c>
      <c r="BM5" s="33" t="s">
        <v>
88</v>
      </c>
      <c r="BN5" s="33" t="s">
        <v>
89</v>
      </c>
      <c r="BO5" s="33" t="s">
        <v>
29</v>
      </c>
      <c r="BP5" s="33" t="s">
        <v>
80</v>
      </c>
      <c r="BQ5" s="33" t="s">
        <v>
81</v>
      </c>
      <c r="BR5" s="33" t="s">
        <v>
82</v>
      </c>
      <c r="BS5" s="33" t="s">
        <v>
83</v>
      </c>
      <c r="BT5" s="33" t="s">
        <v>
84</v>
      </c>
      <c r="BU5" s="33" t="s">
        <v>
85</v>
      </c>
      <c r="BV5" s="33" t="s">
        <v>
86</v>
      </c>
      <c r="BW5" s="33" t="s">
        <v>
87</v>
      </c>
      <c r="BX5" s="33" t="s">
        <v>
88</v>
      </c>
      <c r="BY5" s="33" t="s">
        <v>
89</v>
      </c>
      <c r="BZ5" s="33" t="s">
        <v>
29</v>
      </c>
      <c r="CA5" s="33" t="s">
        <v>
80</v>
      </c>
      <c r="CB5" s="33" t="s">
        <v>
81</v>
      </c>
      <c r="CC5" s="33" t="s">
        <v>
82</v>
      </c>
      <c r="CD5" s="33" t="s">
        <v>
83</v>
      </c>
      <c r="CE5" s="33" t="s">
        <v>
84</v>
      </c>
      <c r="CF5" s="33" t="s">
        <v>
85</v>
      </c>
      <c r="CG5" s="33" t="s">
        <v>
86</v>
      </c>
      <c r="CH5" s="33" t="s">
        <v>
87</v>
      </c>
      <c r="CI5" s="33" t="s">
        <v>
88</v>
      </c>
      <c r="CJ5" s="33" t="s">
        <v>
89</v>
      </c>
      <c r="CK5" s="33" t="s">
        <v>
29</v>
      </c>
      <c r="CL5" s="33" t="s">
        <v>
80</v>
      </c>
      <c r="CM5" s="33" t="s">
        <v>
81</v>
      </c>
      <c r="CN5" s="33" t="s">
        <v>
82</v>
      </c>
      <c r="CO5" s="33" t="s">
        <v>
83</v>
      </c>
      <c r="CP5" s="33" t="s">
        <v>
84</v>
      </c>
      <c r="CQ5" s="33" t="s">
        <v>
85</v>
      </c>
      <c r="CR5" s="33" t="s">
        <v>
86</v>
      </c>
      <c r="CS5" s="33" t="s">
        <v>
87</v>
      </c>
      <c r="CT5" s="33" t="s">
        <v>
88</v>
      </c>
      <c r="CU5" s="33" t="s">
        <v>
89</v>
      </c>
      <c r="CV5" s="33" t="s">
        <v>
29</v>
      </c>
      <c r="CW5" s="33" t="s">
        <v>
80</v>
      </c>
      <c r="CX5" s="33" t="s">
        <v>
81</v>
      </c>
      <c r="CY5" s="33" t="s">
        <v>
82</v>
      </c>
      <c r="CZ5" s="33" t="s">
        <v>
83</v>
      </c>
      <c r="DA5" s="33" t="s">
        <v>
84</v>
      </c>
      <c r="DB5" s="33" t="s">
        <v>
85</v>
      </c>
      <c r="DC5" s="33" t="s">
        <v>
86</v>
      </c>
      <c r="DD5" s="33" t="s">
        <v>
87</v>
      </c>
      <c r="DE5" s="33" t="s">
        <v>
88</v>
      </c>
      <c r="DF5" s="33" t="s">
        <v>
89</v>
      </c>
      <c r="DG5" s="33" t="s">
        <v>
29</v>
      </c>
      <c r="DH5" s="33" t="s">
        <v>
80</v>
      </c>
      <c r="DI5" s="33" t="s">
        <v>
81</v>
      </c>
      <c r="DJ5" s="33" t="s">
        <v>
82</v>
      </c>
      <c r="DK5" s="33" t="s">
        <v>
83</v>
      </c>
      <c r="DL5" s="33" t="s">
        <v>
84</v>
      </c>
      <c r="DM5" s="33" t="s">
        <v>
85</v>
      </c>
      <c r="DN5" s="33" t="s">
        <v>
86</v>
      </c>
      <c r="DO5" s="33" t="s">
        <v>
87</v>
      </c>
      <c r="DP5" s="33" t="s">
        <v>
88</v>
      </c>
      <c r="DQ5" s="33" t="s">
        <v>
89</v>
      </c>
      <c r="DR5" s="33" t="s">
        <v>
29</v>
      </c>
      <c r="DS5" s="33" t="s">
        <v>
80</v>
      </c>
      <c r="DT5" s="33" t="s">
        <v>
81</v>
      </c>
      <c r="DU5" s="33" t="s">
        <v>
82</v>
      </c>
      <c r="DV5" s="33" t="s">
        <v>
83</v>
      </c>
      <c r="DW5" s="33" t="s">
        <v>
84</v>
      </c>
      <c r="DX5" s="33" t="s">
        <v>
85</v>
      </c>
      <c r="DY5" s="33" t="s">
        <v>
86</v>
      </c>
      <c r="DZ5" s="33" t="s">
        <v>
87</v>
      </c>
      <c r="EA5" s="33" t="s">
        <v>
88</v>
      </c>
      <c r="EB5" s="33" t="s">
        <v>
89</v>
      </c>
      <c r="EC5" s="33" t="s">
        <v>
29</v>
      </c>
      <c r="ED5" s="33" t="s">
        <v>
80</v>
      </c>
      <c r="EE5" s="33" t="s">
        <v>
81</v>
      </c>
      <c r="EF5" s="33" t="s">
        <v>
82</v>
      </c>
      <c r="EG5" s="33" t="s">
        <v>
83</v>
      </c>
      <c r="EH5" s="33" t="s">
        <v>
84</v>
      </c>
      <c r="EI5" s="33" t="s">
        <v>
85</v>
      </c>
      <c r="EJ5" s="33" t="s">
        <v>
86</v>
      </c>
      <c r="EK5" s="33" t="s">
        <v>
87</v>
      </c>
      <c r="EL5" s="33" t="s">
        <v>
88</v>
      </c>
      <c r="EM5" s="33" t="s">
        <v>
89</v>
      </c>
      <c r="EN5" s="33" t="s">
        <v>
29</v>
      </c>
    </row>
    <row r="6" spans="1:144" s="37" customFormat="1" ht="13.5" customHeight="1" x14ac:dyDescent="0.2">
      <c r="A6" s="29" t="s">
        <v>
90</v>
      </c>
      <c r="B6" s="34">
        <f>
B7</f>
        <v>
2018</v>
      </c>
      <c r="C6" s="34">
        <f t="shared" ref="C6:W6" si="3">
C7</f>
        <v>
133078</v>
      </c>
      <c r="D6" s="34">
        <f t="shared" si="3"/>
        <v>
47</v>
      </c>
      <c r="E6" s="34">
        <f t="shared" si="3"/>
        <v>
1</v>
      </c>
      <c r="F6" s="34">
        <f t="shared" si="3"/>
        <v>
0</v>
      </c>
      <c r="G6" s="34">
        <f t="shared" si="3"/>
        <v>
0</v>
      </c>
      <c r="H6" s="34" t="str">
        <f t="shared" si="3"/>
        <v>
東京都　檜原村</v>
      </c>
      <c r="I6" s="34" t="str">
        <f t="shared" si="3"/>
        <v>
法非適用</v>
      </c>
      <c r="J6" s="34" t="str">
        <f t="shared" si="3"/>
        <v>
水道事業</v>
      </c>
      <c r="K6" s="34" t="str">
        <f t="shared" si="3"/>
        <v>
簡易水道事業</v>
      </c>
      <c r="L6" s="34" t="str">
        <f t="shared" si="3"/>
        <v>
D3</v>
      </c>
      <c r="M6" s="34" t="str">
        <f t="shared" si="3"/>
        <v>
非設置</v>
      </c>
      <c r="N6" s="35" t="str">
        <f t="shared" si="3"/>
        <v>
-</v>
      </c>
      <c r="O6" s="35" t="str">
        <f t="shared" si="3"/>
        <v>
該当数値なし</v>
      </c>
      <c r="P6" s="35">
        <f t="shared" si="3"/>
        <v>
95.62</v>
      </c>
      <c r="Q6" s="35">
        <f t="shared" si="3"/>
        <v>
2430</v>
      </c>
      <c r="R6" s="35">
        <f t="shared" si="3"/>
        <v>
2217</v>
      </c>
      <c r="S6" s="35">
        <f t="shared" si="3"/>
        <v>
105.41</v>
      </c>
      <c r="T6" s="35">
        <f t="shared" si="3"/>
        <v>
21.03</v>
      </c>
      <c r="U6" s="35">
        <f t="shared" si="3"/>
        <v>
2098</v>
      </c>
      <c r="V6" s="35">
        <f t="shared" si="3"/>
        <v>
13.3</v>
      </c>
      <c r="W6" s="35">
        <f t="shared" si="3"/>
        <v>
157.74</v>
      </c>
      <c r="X6" s="36">
        <f>
IF(X7="",NA(),X7)</f>
        <v>
133.88</v>
      </c>
      <c r="Y6" s="36">
        <f t="shared" ref="Y6:AG6" si="4">
IF(Y7="",NA(),Y7)</f>
        <v>
86.8</v>
      </c>
      <c r="Z6" s="36">
        <f t="shared" si="4"/>
        <v>
86.87</v>
      </c>
      <c r="AA6" s="36">
        <f t="shared" si="4"/>
        <v>
85.32</v>
      </c>
      <c r="AB6" s="36">
        <f t="shared" si="4"/>
        <v>
91.43</v>
      </c>
      <c r="AC6" s="36">
        <f t="shared" si="4"/>
        <v>
75.87</v>
      </c>
      <c r="AD6" s="36">
        <f t="shared" si="4"/>
        <v>
76.27</v>
      </c>
      <c r="AE6" s="36">
        <f t="shared" si="4"/>
        <v>
77.56</v>
      </c>
      <c r="AF6" s="36">
        <f t="shared" si="4"/>
        <v>
78.510000000000005</v>
      </c>
      <c r="AG6" s="36">
        <f t="shared" si="4"/>
        <v>
77.91</v>
      </c>
      <c r="AH6" s="35" t="str">
        <f>
IF(AH7="","",IF(AH7="-","【-】","【"&amp;SUBSTITUTE(TEXT(AH7,"#,##0.00"),"-","△")&amp;"】"))</f>
        <v>
【75.60】</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166.64</v>
      </c>
      <c r="BF6" s="36">
        <f t="shared" ref="BF6:BN6" si="7">
IF(BF7="",NA(),BF7)</f>
        <v>
147.58000000000001</v>
      </c>
      <c r="BG6" s="36">
        <f t="shared" si="7"/>
        <v>
128.6</v>
      </c>
      <c r="BH6" s="36">
        <f t="shared" si="7"/>
        <v>
109.74</v>
      </c>
      <c r="BI6" s="36">
        <f t="shared" si="7"/>
        <v>
92.78</v>
      </c>
      <c r="BJ6" s="36">
        <f t="shared" si="7"/>
        <v>
1125.69</v>
      </c>
      <c r="BK6" s="36">
        <f t="shared" si="7"/>
        <v>
1134.67</v>
      </c>
      <c r="BL6" s="36">
        <f t="shared" si="7"/>
        <v>
1144.79</v>
      </c>
      <c r="BM6" s="36">
        <f t="shared" si="7"/>
        <v>
1061.58</v>
      </c>
      <c r="BN6" s="36">
        <f t="shared" si="7"/>
        <v>
1007.7</v>
      </c>
      <c r="BO6" s="35" t="str">
        <f>
IF(BO7="","",IF(BO7="-","【-】","【"&amp;SUBSTITUTE(TEXT(BO7,"#,##0.00"),"-","△")&amp;"】"))</f>
        <v>
【1,074.14】</v>
      </c>
      <c r="BP6" s="36">
        <f>
IF(BP7="",NA(),BP7)</f>
        <v>
86.29</v>
      </c>
      <c r="BQ6" s="36">
        <f t="shared" ref="BQ6:BY6" si="8">
IF(BQ7="",NA(),BQ7)</f>
        <v>
85.39</v>
      </c>
      <c r="BR6" s="36">
        <f t="shared" si="8"/>
        <v>
66.599999999999994</v>
      </c>
      <c r="BS6" s="36">
        <f t="shared" si="8"/>
        <v>
72.33</v>
      </c>
      <c r="BT6" s="36">
        <f t="shared" si="8"/>
        <v>
89.36</v>
      </c>
      <c r="BU6" s="36">
        <f t="shared" si="8"/>
        <v>
46.48</v>
      </c>
      <c r="BV6" s="36">
        <f t="shared" si="8"/>
        <v>
40.6</v>
      </c>
      <c r="BW6" s="36">
        <f t="shared" si="8"/>
        <v>
56.04</v>
      </c>
      <c r="BX6" s="36">
        <f t="shared" si="8"/>
        <v>
58.52</v>
      </c>
      <c r="BY6" s="36">
        <f t="shared" si="8"/>
        <v>
59.22</v>
      </c>
      <c r="BZ6" s="35" t="str">
        <f>
IF(BZ7="","",IF(BZ7="-","【-】","【"&amp;SUBSTITUTE(TEXT(BZ7,"#,##0.00"),"-","△")&amp;"】"))</f>
        <v>
【54.36】</v>
      </c>
      <c r="CA6" s="36">
        <f>
IF(CA7="",NA(),CA7)</f>
        <v>
202.61</v>
      </c>
      <c r="CB6" s="36">
        <f t="shared" ref="CB6:CJ6" si="9">
IF(CB7="",NA(),CB7)</f>
        <v>
212.95</v>
      </c>
      <c r="CC6" s="36">
        <f t="shared" si="9"/>
        <v>
278.47000000000003</v>
      </c>
      <c r="CD6" s="36">
        <f t="shared" si="9"/>
        <v>
252.6</v>
      </c>
      <c r="CE6" s="36">
        <f t="shared" si="9"/>
        <v>
204.44</v>
      </c>
      <c r="CF6" s="36">
        <f t="shared" si="9"/>
        <v>
376.61</v>
      </c>
      <c r="CG6" s="36">
        <f t="shared" si="9"/>
        <v>
440.03</v>
      </c>
      <c r="CH6" s="36">
        <f t="shared" si="9"/>
        <v>
304.35000000000002</v>
      </c>
      <c r="CI6" s="36">
        <f t="shared" si="9"/>
        <v>
296.3</v>
      </c>
      <c r="CJ6" s="36">
        <f t="shared" si="9"/>
        <v>
292.89999999999998</v>
      </c>
      <c r="CK6" s="35" t="str">
        <f>
IF(CK7="","",IF(CK7="-","【-】","【"&amp;SUBSTITUTE(TEXT(CK7,"#,##0.00"),"-","△")&amp;"】"))</f>
        <v>
【296.40】</v>
      </c>
      <c r="CL6" s="36">
        <f>
IF(CL7="",NA(),CL7)</f>
        <v>
56.44</v>
      </c>
      <c r="CM6" s="36">
        <f t="shared" ref="CM6:CU6" si="10">
IF(CM7="",NA(),CM7)</f>
        <v>
53.54</v>
      </c>
      <c r="CN6" s="36">
        <f t="shared" si="10"/>
        <v>
52.05</v>
      </c>
      <c r="CO6" s="36">
        <f t="shared" si="10"/>
        <v>
52.05</v>
      </c>
      <c r="CP6" s="36">
        <f t="shared" si="10"/>
        <v>
51.91</v>
      </c>
      <c r="CQ6" s="36">
        <f t="shared" si="10"/>
        <v>
57.43</v>
      </c>
      <c r="CR6" s="36">
        <f t="shared" si="10"/>
        <v>
57.29</v>
      </c>
      <c r="CS6" s="36">
        <f t="shared" si="10"/>
        <v>
55.9</v>
      </c>
      <c r="CT6" s="36">
        <f t="shared" si="10"/>
        <v>
57.3</v>
      </c>
      <c r="CU6" s="36">
        <f t="shared" si="10"/>
        <v>
56.76</v>
      </c>
      <c r="CV6" s="35" t="str">
        <f>
IF(CV7="","",IF(CV7="-","【-】","【"&amp;SUBSTITUTE(TEXT(CV7,"#,##0.00"),"-","△")&amp;"】"))</f>
        <v>
【55.95】</v>
      </c>
      <c r="CW6" s="36">
        <f>
IF(CW7="",NA(),CW7)</f>
        <v>
79.010000000000005</v>
      </c>
      <c r="CX6" s="36">
        <f t="shared" ref="CX6:DF6" si="11">
IF(CX7="",NA(),CX7)</f>
        <v>
79.010000000000005</v>
      </c>
      <c r="CY6" s="36">
        <f t="shared" si="11"/>
        <v>
79.5</v>
      </c>
      <c r="CZ6" s="36">
        <f t="shared" si="11"/>
        <v>
79.819999999999993</v>
      </c>
      <c r="DA6" s="36">
        <f t="shared" si="11"/>
        <v>
80.099999999999994</v>
      </c>
      <c r="DB6" s="36">
        <f t="shared" si="11"/>
        <v>
73.83</v>
      </c>
      <c r="DC6" s="36">
        <f t="shared" si="11"/>
        <v>
73.69</v>
      </c>
      <c r="DD6" s="36">
        <f t="shared" si="11"/>
        <v>
73.28</v>
      </c>
      <c r="DE6" s="36">
        <f t="shared" si="11"/>
        <v>
72.42</v>
      </c>
      <c r="DF6" s="36">
        <f t="shared" si="11"/>
        <v>
73.069999999999993</v>
      </c>
      <c r="DG6" s="35" t="str">
        <f>
IF(DG7="","",IF(DG7="-","【-】","【"&amp;SUBSTITUTE(TEXT(DG7,"#,##0.00"),"-","△")&amp;"】"))</f>
        <v>
【73.77】</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6">
        <f>
IF(ED7="",NA(),ED7)</f>
        <v>
2.5</v>
      </c>
      <c r="EE6" s="36">
        <f t="shared" ref="EE6:EM6" si="14">
IF(EE7="",NA(),EE7)</f>
        <v>
2.2400000000000002</v>
      </c>
      <c r="EF6" s="36">
        <f t="shared" si="14"/>
        <v>
1.52</v>
      </c>
      <c r="EG6" s="36">
        <f t="shared" si="14"/>
        <v>
2.1800000000000002</v>
      </c>
      <c r="EH6" s="36">
        <f t="shared" si="14"/>
        <v>
3.66</v>
      </c>
      <c r="EI6" s="36">
        <f t="shared" si="14"/>
        <v>
0.69</v>
      </c>
      <c r="EJ6" s="36">
        <f t="shared" si="14"/>
        <v>
0.65</v>
      </c>
      <c r="EK6" s="36">
        <f t="shared" si="14"/>
        <v>
0.53</v>
      </c>
      <c r="EL6" s="36">
        <f t="shared" si="14"/>
        <v>
0.72</v>
      </c>
      <c r="EM6" s="36">
        <f t="shared" si="14"/>
        <v>
0.53</v>
      </c>
      <c r="EN6" s="35" t="str">
        <f>
IF(EN7="","",IF(EN7="-","【-】","【"&amp;SUBSTITUTE(TEXT(EN7,"#,##0.00"),"-","△")&amp;"】"))</f>
        <v>
【0.54】</v>
      </c>
    </row>
    <row r="7" spans="1:144" s="37" customFormat="1" ht="13.5" customHeight="1" x14ac:dyDescent="0.2">
      <c r="A7" s="29"/>
      <c r="B7" s="38">
        <v>
2018</v>
      </c>
      <c r="C7" s="38">
        <v>
133078</v>
      </c>
      <c r="D7" s="38">
        <v>
47</v>
      </c>
      <c r="E7" s="38">
        <v>
1</v>
      </c>
      <c r="F7" s="38">
        <v>
0</v>
      </c>
      <c r="G7" s="38">
        <v>
0</v>
      </c>
      <c r="H7" s="38" t="s">
        <v>
91</v>
      </c>
      <c r="I7" s="38" t="s">
        <v>
92</v>
      </c>
      <c r="J7" s="38" t="s">
        <v>
93</v>
      </c>
      <c r="K7" s="38" t="s">
        <v>
94</v>
      </c>
      <c r="L7" s="38" t="s">
        <v>
95</v>
      </c>
      <c r="M7" s="38" t="s">
        <v>
96</v>
      </c>
      <c r="N7" s="39" t="s">
        <v>
41</v>
      </c>
      <c r="O7" s="39" t="s">
        <v>
97</v>
      </c>
      <c r="P7" s="39">
        <v>
95.62</v>
      </c>
      <c r="Q7" s="39">
        <v>
2430</v>
      </c>
      <c r="R7" s="39">
        <v>
2217</v>
      </c>
      <c r="S7" s="39">
        <v>
105.41</v>
      </c>
      <c r="T7" s="39">
        <v>
21.03</v>
      </c>
      <c r="U7" s="39">
        <v>
2098</v>
      </c>
      <c r="V7" s="39">
        <v>
13.3</v>
      </c>
      <c r="W7" s="39">
        <v>
157.74</v>
      </c>
      <c r="X7" s="39">
        <v>
133.88</v>
      </c>
      <c r="Y7" s="39">
        <v>
86.8</v>
      </c>
      <c r="Z7" s="39">
        <v>
86.87</v>
      </c>
      <c r="AA7" s="39">
        <v>
85.32</v>
      </c>
      <c r="AB7" s="39">
        <v>
91.43</v>
      </c>
      <c r="AC7" s="39">
        <v>
75.87</v>
      </c>
      <c r="AD7" s="39">
        <v>
76.27</v>
      </c>
      <c r="AE7" s="39">
        <v>
77.56</v>
      </c>
      <c r="AF7" s="39">
        <v>
78.510000000000005</v>
      </c>
      <c r="AG7" s="39">
        <v>
77.91</v>
      </c>
      <c r="AH7" s="39">
        <v>
75.599999999999994</v>
      </c>
      <c r="AI7" s="39"/>
      <c r="AJ7" s="39"/>
      <c r="AK7" s="39"/>
      <c r="AL7" s="39"/>
      <c r="AM7" s="39"/>
      <c r="AN7" s="39"/>
      <c r="AO7" s="39"/>
      <c r="AP7" s="39"/>
      <c r="AQ7" s="39"/>
      <c r="AR7" s="39"/>
      <c r="AS7" s="39"/>
      <c r="AT7" s="39"/>
      <c r="AU7" s="39"/>
      <c r="AV7" s="39"/>
      <c r="AW7" s="39"/>
      <c r="AX7" s="39"/>
      <c r="AY7" s="39"/>
      <c r="AZ7" s="39"/>
      <c r="BA7" s="39"/>
      <c r="BB7" s="39"/>
      <c r="BC7" s="39"/>
      <c r="BD7" s="39"/>
      <c r="BE7" s="39">
        <v>
166.64</v>
      </c>
      <c r="BF7" s="39">
        <v>
147.58000000000001</v>
      </c>
      <c r="BG7" s="39">
        <v>
128.6</v>
      </c>
      <c r="BH7" s="39">
        <v>
109.74</v>
      </c>
      <c r="BI7" s="39">
        <v>
92.78</v>
      </c>
      <c r="BJ7" s="39">
        <v>
1125.69</v>
      </c>
      <c r="BK7" s="39">
        <v>
1134.67</v>
      </c>
      <c r="BL7" s="39">
        <v>
1144.79</v>
      </c>
      <c r="BM7" s="39">
        <v>
1061.58</v>
      </c>
      <c r="BN7" s="39">
        <v>
1007.7</v>
      </c>
      <c r="BO7" s="39">
        <v>
1074.1400000000001</v>
      </c>
      <c r="BP7" s="39">
        <v>
86.29</v>
      </c>
      <c r="BQ7" s="39">
        <v>
85.39</v>
      </c>
      <c r="BR7" s="39">
        <v>
66.599999999999994</v>
      </c>
      <c r="BS7" s="39">
        <v>
72.33</v>
      </c>
      <c r="BT7" s="39">
        <v>
89.36</v>
      </c>
      <c r="BU7" s="39">
        <v>
46.48</v>
      </c>
      <c r="BV7" s="39">
        <v>
40.6</v>
      </c>
      <c r="BW7" s="39">
        <v>
56.04</v>
      </c>
      <c r="BX7" s="39">
        <v>
58.52</v>
      </c>
      <c r="BY7" s="39">
        <v>
59.22</v>
      </c>
      <c r="BZ7" s="39">
        <v>
54.36</v>
      </c>
      <c r="CA7" s="39">
        <v>
202.61</v>
      </c>
      <c r="CB7" s="39">
        <v>
212.95</v>
      </c>
      <c r="CC7" s="39">
        <v>
278.47000000000003</v>
      </c>
      <c r="CD7" s="39">
        <v>
252.6</v>
      </c>
      <c r="CE7" s="39">
        <v>
204.44</v>
      </c>
      <c r="CF7" s="39">
        <v>
376.61</v>
      </c>
      <c r="CG7" s="39">
        <v>
440.03</v>
      </c>
      <c r="CH7" s="39">
        <v>
304.35000000000002</v>
      </c>
      <c r="CI7" s="39">
        <v>
296.3</v>
      </c>
      <c r="CJ7" s="39">
        <v>
292.89999999999998</v>
      </c>
      <c r="CK7" s="39">
        <v>
296.39999999999998</v>
      </c>
      <c r="CL7" s="39">
        <v>
56.44</v>
      </c>
      <c r="CM7" s="39">
        <v>
53.54</v>
      </c>
      <c r="CN7" s="39">
        <v>
52.05</v>
      </c>
      <c r="CO7" s="39">
        <v>
52.05</v>
      </c>
      <c r="CP7" s="39">
        <v>
51.91</v>
      </c>
      <c r="CQ7" s="39">
        <v>
57.43</v>
      </c>
      <c r="CR7" s="39">
        <v>
57.29</v>
      </c>
      <c r="CS7" s="39">
        <v>
55.9</v>
      </c>
      <c r="CT7" s="39">
        <v>
57.3</v>
      </c>
      <c r="CU7" s="39">
        <v>
56.76</v>
      </c>
      <c r="CV7" s="39">
        <v>
55.95</v>
      </c>
      <c r="CW7" s="39">
        <v>
79.010000000000005</v>
      </c>
      <c r="CX7" s="39">
        <v>
79.010000000000005</v>
      </c>
      <c r="CY7" s="39">
        <v>
79.5</v>
      </c>
      <c r="CZ7" s="39">
        <v>
79.819999999999993</v>
      </c>
      <c r="DA7" s="39">
        <v>
80.099999999999994</v>
      </c>
      <c r="DB7" s="39">
        <v>
73.83</v>
      </c>
      <c r="DC7" s="39">
        <v>
73.69</v>
      </c>
      <c r="DD7" s="39">
        <v>
73.28</v>
      </c>
      <c r="DE7" s="39">
        <v>
72.42</v>
      </c>
      <c r="DF7" s="39">
        <v>
73.069999999999993</v>
      </c>
      <c r="DG7" s="39">
        <v>
73.77</v>
      </c>
      <c r="DH7" s="39"/>
      <c r="DI7" s="39"/>
      <c r="DJ7" s="39"/>
      <c r="DK7" s="39"/>
      <c r="DL7" s="39"/>
      <c r="DM7" s="39"/>
      <c r="DN7" s="39"/>
      <c r="DO7" s="39"/>
      <c r="DP7" s="39"/>
      <c r="DQ7" s="39"/>
      <c r="DR7" s="39"/>
      <c r="DS7" s="39"/>
      <c r="DT7" s="39"/>
      <c r="DU7" s="39"/>
      <c r="DV7" s="39"/>
      <c r="DW7" s="39"/>
      <c r="DX7" s="39"/>
      <c r="DY7" s="39"/>
      <c r="DZ7" s="39"/>
      <c r="EA7" s="39"/>
      <c r="EB7" s="39"/>
      <c r="EC7" s="39"/>
      <c r="ED7" s="39">
        <v>
2.5</v>
      </c>
      <c r="EE7" s="39">
        <v>
2.2400000000000002</v>
      </c>
      <c r="EF7" s="39">
        <v>
1.52</v>
      </c>
      <c r="EG7" s="39">
        <v>
2.1800000000000002</v>
      </c>
      <c r="EH7" s="39">
        <v>
3.66</v>
      </c>
      <c r="EI7" s="39">
        <v>
0.69</v>
      </c>
      <c r="EJ7" s="39">
        <v>
0.65</v>
      </c>
      <c r="EK7" s="39">
        <v>
0.53</v>
      </c>
      <c r="EL7" s="39">
        <v>
0.72</v>
      </c>
      <c r="EM7" s="39">
        <v>
0.53</v>
      </c>
      <c r="EN7" s="39">
        <v>
0.54</v>
      </c>
    </row>
    <row r="8" spans="1:144" ht="13.5" customHeight="1"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ht="13.5" customHeight="1" x14ac:dyDescent="0.2">
      <c r="A9" s="41"/>
      <c r="B9" s="41" t="s">
        <v>
98</v>
      </c>
      <c r="C9" s="41" t="s">
        <v>
99</v>
      </c>
      <c r="D9" s="41" t="s">
        <v>
100</v>
      </c>
      <c r="E9" s="41" t="s">
        <v>
101</v>
      </c>
      <c r="F9" s="41" t="s">
        <v>
102</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ht="13.5" customHeight="1" x14ac:dyDescent="0.2">
      <c r="A10" s="41" t="s">
        <v>
45</v>
      </c>
      <c r="B10" s="42">
        <f>
DATEVALUE($B$6-4&amp;"年1月1日")</f>
        <v>
41640</v>
      </c>
      <c r="C10" s="42">
        <f>
DATEVALUE($B$6-3&amp;"年1月1日")</f>
        <v>
42005</v>
      </c>
      <c r="D10" s="42">
        <f>
DATEVALUE($B$6-2&amp;"年1月1日")</f>
        <v>
42370</v>
      </c>
      <c r="E10" s="42">
        <f>
DATEVALUE($B$6-1&amp;"年1月1日")</f>
        <v>
42736</v>
      </c>
      <c r="F10" s="42">
        <f>
DATEVALUE($B$6&amp;"年1月1日")</f>
        <v>
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2020-02-05T01:20:16Z</cp:lastPrinted>
  <dcterms:modified xsi:type="dcterms:W3CDTF">2020-02-05T01:37:31Z</dcterms:modified>
  <cp:category/>
  <cp:contentStatus/>
</cp:coreProperties>
</file>