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75KNu1d8MuAJWMdjUMY4waEaV+I+VY0//1QfLsn8LuBz/3heIt5d+uMfLPrm0E4V8AD7LcotZxLgq9aBx4e/rA==" workbookSaltValue="aRr4yl63kjlz+vntvKI5NA==" workbookSpinCount="100000" lockStructure="1"/>
  <bookViews>
    <workbookView xWindow="-1008" yWindow="108"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<sst xmlns="http://schemas.openxmlformats.org/spreadsheetml/2006/main" count="239" uniqueCount="114">
  <si>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</si>
  <si>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</si>
  <si>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</si>
  <si>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</si>
  <si>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</si>
  <si>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</si>
  <si>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</si>
  <si>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</si>
  <si>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</si>
  <si>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</si>
  <si>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</si>
  <si>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</si>
  <si>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</si>
  <si>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</si>
  <si>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</si>
  <si>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</si>
  <si>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</si>
  <si>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</si>
  <si>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</si>
  <si>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</si>
  <si>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</si>
  <si>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</si>
  <si>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</si>
  <si>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</si>
  <si>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</si>
  <si>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</si>
  <si>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</si>
  <si>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</si>
  <si>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</si>
  <si>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</si>
  <si>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</si>
  <si>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</si>
  <si>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</si>
  <si>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</si>
  <si>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</si>
  <si>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</si>
  <si>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</si>
  <si>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</si>
  <si>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</si>
  <si>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</si>
  <si>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</si>
  <si>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</si>
  <si>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</si>
  <si>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</si>
  <si>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</si>
  <si>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</si>
  <si>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</si>
  <si>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</si>
  <si>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</si>
  <si>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</si>
  <si>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</si>
  <si>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</si>
  <si>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</si>
  <si>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</si>
  <si>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</si>
  <si>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</si>
  <si>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</si>
  <si>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</si>
  <si>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</si>
  <si>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</si>
  <si>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</si>
  <si>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</si>
  <si>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</si>
  <si>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</si>
  <si>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</si>
  <si>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</si>
  <si>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</si>
  <si>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</si>
  <si>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</si>
  <si>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</si>
  <si>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</si>
  <si>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</si>
  <si>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</si>
  <si>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</si>
  <si>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</si>
  <si>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</si>
  <si>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</si>
  <si>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</si>
  <si>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</si>
  <si>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</si>
  <si>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</si>
  <si>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</si>
  <si>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</si>
  <si>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</si>
  <si>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</si>
  <si>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</si>
  <si>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</si>
  <si>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</si>
  <si>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</si>
  <si>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</si>
  <si>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</si>
  <si>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</si>
  <si>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</si>
  <si>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</si>
  <si>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</si>
  <si>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</si>
  <si>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</si>
  <si>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</si>
  <si>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</si>
  <si>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</si>
  <si>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</si>
  <si>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</si>
  <si>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</si>
  <si>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</si>
  <si>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</si>
  <si>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</si>
  <si>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</si>
  <si>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</si>
  <si>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</si>
  <si>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</si>
  <si>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</si>
  <si>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浄化槽）整備開始から20年以上経過しており、個別排水処理施設の機器等の耐用年数は経過している状況である。今は、部分修繕を行っているが、今後躯体入替を含めた維持管理費は増大するものと思われる。</t>
    <rPh sb="1" eb="3">
      <t>シセツ</t>
    </rPh>
    <rPh sb="4" eb="7">
      <t>ジョウカソウ</t>
    </rPh>
    <rPh sb="8" eb="10">
      <t>セイビ</t>
    </rPh>
    <rPh sb="10" eb="12">
      <t>カイシ</t>
    </rPh>
    <rPh sb="16" eb="17">
      <t>ネン</t>
    </rPh>
    <rPh sb="17" eb="19">
      <t>イジョウ</t>
    </rPh>
    <rPh sb="19" eb="21">
      <t>ケイカ</t>
    </rPh>
    <rPh sb="26" eb="28">
      <t>コベツ</t>
    </rPh>
    <rPh sb="28" eb="30">
      <t>ハイスイ</t>
    </rPh>
    <rPh sb="30" eb="32">
      <t>ショリ</t>
    </rPh>
    <rPh sb="32" eb="34">
      <t>シセツ</t>
    </rPh>
    <rPh sb="35" eb="38">
      <t>キキナド</t>
    </rPh>
    <rPh sb="39" eb="41">
      <t>タイヨウ</t>
    </rPh>
    <rPh sb="41" eb="43">
      <t>ネンスウ</t>
    </rPh>
    <rPh sb="44" eb="46">
      <t>ケイカ</t>
    </rPh>
    <rPh sb="50" eb="52">
      <t>ジョウキョウ</t>
    </rPh>
    <rPh sb="56" eb="57">
      <t>イマ</t>
    </rPh>
    <rPh sb="59" eb="61">
      <t>ブブン</t>
    </rPh>
    <rPh sb="61" eb="63">
      <t>シュウゼン</t>
    </rPh>
    <rPh sb="64" eb="65">
      <t>オコナ</t>
    </rPh>
    <rPh sb="71" eb="73">
      <t>コンゴ</t>
    </rPh>
    <rPh sb="73" eb="75">
      <t>クタイ</t>
    </rPh>
    <rPh sb="75" eb="77">
      <t>イレカエ</t>
    </rPh>
    <rPh sb="78" eb="79">
      <t>フク</t>
    </rPh>
    <rPh sb="81" eb="83">
      <t>イジ</t>
    </rPh>
    <rPh sb="83" eb="85">
      <t>カンリ</t>
    </rPh>
    <rPh sb="85" eb="86">
      <t>ヒ</t>
    </rPh>
    <rPh sb="87" eb="89">
      <t>ゾウダイ</t>
    </rPh>
    <rPh sb="94" eb="95">
      <t>オモ</t>
    </rPh>
    <phoneticPr fontId="4"/>
  </si>
  <si>
    <t>　経営状況を改善するには料金収入を増やし経費回収率を上げるか、経費を削減し汚泥処理原価を下げるかの二つの方法しかない。上記１の分析のとおり汚水処理原価を下げることは困難であるため、料金収入を増やすことが必要である。ただし、一度に大幅な料金改定は難しいので、今後の経費を加味した料金改定を行い改善を図る。（令和3年4月より新価格体系予定）</t>
    <rPh sb="1" eb="3">
      <t>ケイエイ</t>
    </rPh>
    <rPh sb="3" eb="5">
      <t>ジョウキョウ</t>
    </rPh>
    <rPh sb="6" eb="8">
      <t>カイゼン</t>
    </rPh>
    <rPh sb="12" eb="14">
      <t>リョウキン</t>
    </rPh>
    <rPh sb="14" eb="16">
      <t>シュウニュウ</t>
    </rPh>
    <rPh sb="17" eb="18">
      <t>フ</t>
    </rPh>
    <rPh sb="20" eb="22">
      <t>ケイヒ</t>
    </rPh>
    <rPh sb="22" eb="24">
      <t>カイシュウ</t>
    </rPh>
    <rPh sb="24" eb="25">
      <t>リツ</t>
    </rPh>
    <rPh sb="26" eb="27">
      <t>ア</t>
    </rPh>
    <rPh sb="31" eb="33">
      <t>ケイヒ</t>
    </rPh>
    <rPh sb="34" eb="36">
      <t>サクゲン</t>
    </rPh>
    <rPh sb="37" eb="39">
      <t>オデイ</t>
    </rPh>
    <rPh sb="39" eb="41">
      <t>ショリ</t>
    </rPh>
    <rPh sb="41" eb="43">
      <t>ゲンカ</t>
    </rPh>
    <rPh sb="44" eb="45">
      <t>サ</t>
    </rPh>
    <rPh sb="49" eb="50">
      <t>フタ</t>
    </rPh>
    <rPh sb="52" eb="54">
      <t>ホウホウ</t>
    </rPh>
    <rPh sb="59" eb="61">
      <t>ジョウキ</t>
    </rPh>
    <rPh sb="63" eb="65">
      <t>ブンセキ</t>
    </rPh>
    <rPh sb="69" eb="71">
      <t>オスイ</t>
    </rPh>
    <rPh sb="71" eb="73">
      <t>ショリ</t>
    </rPh>
    <rPh sb="73" eb="75">
      <t>ゲンカ</t>
    </rPh>
    <rPh sb="76" eb="77">
      <t>サ</t>
    </rPh>
    <rPh sb="82" eb="84">
      <t>コンナン</t>
    </rPh>
    <rPh sb="90" eb="92">
      <t>リョウキン</t>
    </rPh>
    <rPh sb="92" eb="94">
      <t>シュウニュウ</t>
    </rPh>
    <rPh sb="95" eb="96">
      <t>フ</t>
    </rPh>
    <rPh sb="101" eb="103">
      <t>ヒツヨウ</t>
    </rPh>
    <rPh sb="111" eb="113">
      <t>イチド</t>
    </rPh>
    <rPh sb="114" eb="116">
      <t>オオハバ</t>
    </rPh>
    <rPh sb="117" eb="119">
      <t>リョウキン</t>
    </rPh>
    <rPh sb="119" eb="121">
      <t>カイテイ</t>
    </rPh>
    <rPh sb="122" eb="123">
      <t>ムズカ</t>
    </rPh>
    <rPh sb="128" eb="130">
      <t>コンゴ</t>
    </rPh>
    <rPh sb="131" eb="133">
      <t>ケイヒ</t>
    </rPh>
    <rPh sb="134" eb="136">
      <t>カミ</t>
    </rPh>
    <rPh sb="138" eb="140">
      <t>リョウキン</t>
    </rPh>
    <rPh sb="140" eb="142">
      <t>カイテイ</t>
    </rPh>
    <rPh sb="143" eb="144">
      <t>オコナ</t>
    </rPh>
    <rPh sb="145" eb="147">
      <t>カイゼン</t>
    </rPh>
    <rPh sb="148" eb="149">
      <t>ハカ</t>
    </rPh>
    <rPh sb="152" eb="153">
      <t>レイ</t>
    </rPh>
    <rPh sb="153" eb="154">
      <t>ワ</t>
    </rPh>
    <rPh sb="155" eb="156">
      <t>ネン</t>
    </rPh>
    <rPh sb="157" eb="158">
      <t>ガツ</t>
    </rPh>
    <rPh sb="160" eb="163">
      <t>シンカカク</t>
    </rPh>
    <rPh sb="163" eb="165">
      <t>タイケイ</t>
    </rPh>
    <rPh sb="165" eb="167">
      <t>ヨテイ</t>
    </rPh>
    <phoneticPr fontId="4"/>
  </si>
  <si>
    <t>　⑤経費回収率、⑥汚泥処理原価等は、類似団体平均を大きく乖離している。料金収入も多くはない。経費については、事務用品購入や修繕はほとんどなく、保守点検・清掃委託費が大部分を占めており、さらに職員人件費も1名分となっているため、経費を削減することが困難である。このような状況のため、⑤経費回収率、⑥汚泥再生処理原価ともに大きな改善を図ることは難しい。①収益的収支比率が、90％台である。しかし、企業債償還金も含めて経費のほとんどを一般会計からの繰入金で賄っており、一般会計の負担は大きい。</t>
    <rPh sb="2" eb="4">
      <t>ケイヒ</t>
    </rPh>
    <rPh sb="4" eb="6">
      <t>カイシュウ</t>
    </rPh>
    <rPh sb="6" eb="7">
      <t>リツ</t>
    </rPh>
    <rPh sb="9" eb="11">
      <t>オデイ</t>
    </rPh>
    <rPh sb="11" eb="13">
      <t>ショリ</t>
    </rPh>
    <rPh sb="13" eb="15">
      <t>ゲンカ</t>
    </rPh>
    <rPh sb="15" eb="16">
      <t>ナド</t>
    </rPh>
    <rPh sb="18" eb="20">
      <t>ルイジ</t>
    </rPh>
    <rPh sb="20" eb="22">
      <t>ダンタイ</t>
    </rPh>
    <rPh sb="22" eb="24">
      <t>ヘイキン</t>
    </rPh>
    <rPh sb="25" eb="26">
      <t>オオ</t>
    </rPh>
    <rPh sb="28" eb="30">
      <t>カイリ</t>
    </rPh>
    <rPh sb="35" eb="37">
      <t>リョウキン</t>
    </rPh>
    <rPh sb="37" eb="39">
      <t>シュウニュウ</t>
    </rPh>
    <rPh sb="40" eb="41">
      <t>オオ</t>
    </rPh>
    <rPh sb="46" eb="48">
      <t>ケイヒ</t>
    </rPh>
    <rPh sb="54" eb="56">
      <t>ジム</t>
    </rPh>
    <rPh sb="56" eb="58">
      <t>ヨウヒン</t>
    </rPh>
    <rPh sb="58" eb="60">
      <t>コウニュウ</t>
    </rPh>
    <rPh sb="61" eb="63">
      <t>シュウゼン</t>
    </rPh>
    <rPh sb="71" eb="73">
      <t>ホシュ</t>
    </rPh>
    <rPh sb="73" eb="75">
      <t>テンケン</t>
    </rPh>
    <rPh sb="76" eb="78">
      <t>セイソウ</t>
    </rPh>
    <rPh sb="78" eb="80">
      <t>イタク</t>
    </rPh>
    <rPh sb="80" eb="81">
      <t>ヒ</t>
    </rPh>
    <rPh sb="82" eb="85">
      <t>ダイブブン</t>
    </rPh>
    <rPh sb="86" eb="87">
      <t>シ</t>
    </rPh>
    <rPh sb="95" eb="97">
      <t>ショクイン</t>
    </rPh>
    <rPh sb="97" eb="100">
      <t>ジンケンヒ</t>
    </rPh>
    <rPh sb="102" eb="103">
      <t>メイ</t>
    </rPh>
    <rPh sb="103" eb="104">
      <t>ブン</t>
    </rPh>
    <rPh sb="113" eb="115">
      <t>ケイヒ</t>
    </rPh>
    <rPh sb="116" eb="118">
      <t>サクゲン</t>
    </rPh>
    <rPh sb="123" eb="125">
      <t>コンナン</t>
    </rPh>
    <rPh sb="134" eb="136">
      <t>ジョウキョウ</t>
    </rPh>
    <rPh sb="141" eb="143">
      <t>ケイヒ</t>
    </rPh>
    <rPh sb="143" eb="145">
      <t>カイシュウ</t>
    </rPh>
    <rPh sb="145" eb="146">
      <t>リツ</t>
    </rPh>
    <rPh sb="148" eb="150">
      <t>オデイ</t>
    </rPh>
    <rPh sb="150" eb="152">
      <t>サイセイ</t>
    </rPh>
    <rPh sb="152" eb="154">
      <t>ショリ</t>
    </rPh>
    <rPh sb="154" eb="156">
      <t>ゲンカ</t>
    </rPh>
    <rPh sb="159" eb="160">
      <t>オオ</t>
    </rPh>
    <rPh sb="162" eb="164">
      <t>カイゼン</t>
    </rPh>
    <rPh sb="165" eb="166">
      <t>ハカ</t>
    </rPh>
    <rPh sb="170" eb="171">
      <t>ムズカ</t>
    </rPh>
    <rPh sb="175" eb="178">
      <t>シュウエキテキ</t>
    </rPh>
    <rPh sb="178" eb="180">
      <t>シュウシ</t>
    </rPh>
    <rPh sb="180" eb="182">
      <t>ヒリツ</t>
    </rPh>
    <rPh sb="187" eb="188">
      <t>ダイ</t>
    </rPh>
    <rPh sb="196" eb="198">
      <t>キギョウ</t>
    </rPh>
    <rPh sb="198" eb="199">
      <t>サイ</t>
    </rPh>
    <rPh sb="199" eb="202">
      <t>ショウカンキン</t>
    </rPh>
    <rPh sb="203" eb="204">
      <t>フク</t>
    </rPh>
    <rPh sb="206" eb="208">
      <t>ケイヒ</t>
    </rPh>
    <rPh sb="214" eb="216">
      <t>イッパン</t>
    </rPh>
    <rPh sb="216" eb="218">
      <t>カイケイ</t>
    </rPh>
    <rPh sb="221" eb="223">
      <t>クリイレ</t>
    </rPh>
    <rPh sb="223" eb="224">
      <t>キン</t>
    </rPh>
    <rPh sb="225" eb="226">
      <t>マカナ</t>
    </rPh>
    <rPh sb="231" eb="233">
      <t>イッパン</t>
    </rPh>
    <rPh sb="233" eb="235">
      <t>カイケイ</t>
    </rPh>
    <rPh sb="236" eb="238">
      <t>フタン</t>
    </rPh>
    <rPh sb="239" eb="240">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</si>
</sst>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5F-46EF-92CC-356F5B453B22}"/>
            </c:ext>
          </c:extLst>
        </c:ser>
        <c:dLbls>
          <c:showLegendKey val="0"/>
          <c:showVal val="0"/>
          <c:showCatName val="0"/>
          <c:showSerName val="0"/>
          <c:showPercent val="0"/>
          <c:showBubbleSize val="0"/>
        </c:dLbls>
        <c:gapWidth val="150"/>
        <c:axId val="131382272"/>
        <c:axId val="715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55F-46EF-92CC-356F5B453B22}"/>
            </c:ext>
          </c:extLst>
        </c:ser>
        <c:dLbls>
          <c:showLegendKey val="0"/>
          <c:showVal val="0"/>
          <c:showCatName val="0"/>
          <c:showSerName val="0"/>
          <c:showPercent val="0"/>
          <c:showBubbleSize val="0"/>
        </c:dLbls>
        <c:marker val="1"/>
        <c:smooth val="0"/>
        <c:axId val="131382272"/>
        <c:axId val="71527232"/>
      </c:lineChart>
      <c:dateAx>
        <c:axId val="131382272"/>
        <c:scaling>
          <c:orientation val="minMax"/>
        </c:scaling>
        <c:delete val="1"/>
        <c:axPos val="b"/>
        <c:numFmt formatCode="ge" sourceLinked="1"/>
        <c:majorTickMark val="none"/>
        <c:minorTickMark val="none"/>
        <c:tickLblPos val="none"/>
        <c:crossAx val="71527232"/>
        <c:crosses val="autoZero"/>
        <c:auto val="1"/>
        <c:lblOffset val="100"/>
        <c:baseTimeUnit val="years"/>
      </c:dateAx>
      <c:valAx>
        <c:axId val="71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42.66</c:v>
                </c:pt>
                <c:pt idx="1">
                  <c:v>42.66</c:v>
                </c:pt>
                <c:pt idx="2">
                  <c:v>37.67</c:v>
                </c:pt>
                <c:pt idx="3">
                  <c:v>38.36</c:v>
                </c:pt>
                <c:pt idx="4">
                  <c:v>41.1</c:v>
                </c:pt>
              </c:numCache>
            </c:numRef>
          </c:val>
          <c:extLst xmlns:c16r2="http://schemas.microsoft.com/office/drawing/2015/06/chart">
            <c:ext xmlns:c16="http://schemas.microsoft.com/office/drawing/2014/chart" uri="{C3380CC4-5D6E-409C-BE32-E72D297353CC}">
              <c16:uniqueId val="{00000000-9A16-46FE-9F06-B89C0C03BB78}"/>
            </c:ext>
          </c:extLst>
        </c:ser>
        <c:dLbls>
          <c:showLegendKey val="0"/>
          <c:showVal val="0"/>
          <c:showCatName val="0"/>
          <c:showSerName val="0"/>
          <c:showPercent val="0"/>
          <c:showBubbleSize val="0"/>
        </c:dLbls>
        <c:gapWidth val="150"/>
        <c:axId val="135575040"/>
        <c:axId val="1356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9A16-46FE-9F06-B89C0C03BB78}"/>
            </c:ext>
          </c:extLst>
        </c:ser>
        <c:dLbls>
          <c:showLegendKey val="0"/>
          <c:showVal val="0"/>
          <c:showCatName val="0"/>
          <c:showSerName val="0"/>
          <c:showPercent val="0"/>
          <c:showBubbleSize val="0"/>
        </c:dLbls>
        <c:marker val="1"/>
        <c:smooth val="0"/>
        <c:axId val="135575040"/>
        <c:axId val="135612096"/>
      </c:lineChart>
      <c:dateAx>
        <c:axId val="135575040"/>
        <c:scaling>
          <c:orientation val="minMax"/>
        </c:scaling>
        <c:delete val="1"/>
        <c:axPos val="b"/>
        <c:numFmt formatCode="ge" sourceLinked="1"/>
        <c:majorTickMark val="none"/>
        <c:minorTickMark val="none"/>
        <c:tickLblPos val="none"/>
        <c:crossAx val="135612096"/>
        <c:crosses val="autoZero"/>
        <c:auto val="1"/>
        <c:lblOffset val="100"/>
        <c:baseTimeUnit val="years"/>
      </c:dateAx>
      <c:valAx>
        <c:axId val="1356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59.87</c:v>
                </c:pt>
                <c:pt idx="1">
                  <c:v>59.48</c:v>
                </c:pt>
                <c:pt idx="2">
                  <c:v>56.08</c:v>
                </c:pt>
                <c:pt idx="3">
                  <c:v>56.52</c:v>
                </c:pt>
                <c:pt idx="4">
                  <c:v>56.83</c:v>
                </c:pt>
              </c:numCache>
            </c:numRef>
          </c:val>
          <c:extLst xmlns:c16r2="http://schemas.microsoft.com/office/drawing/2015/06/chart">
            <c:ext xmlns:c16="http://schemas.microsoft.com/office/drawing/2014/chart" uri="{C3380CC4-5D6E-409C-BE32-E72D297353CC}">
              <c16:uniqueId val="{00000000-E4DD-43F0-B7C9-DE8D6EC66B29}"/>
            </c:ext>
          </c:extLst>
        </c:ser>
        <c:dLbls>
          <c:showLegendKey val="0"/>
          <c:showVal val="0"/>
          <c:showCatName val="0"/>
          <c:showSerName val="0"/>
          <c:showPercent val="0"/>
          <c:showBubbleSize val="0"/>
        </c:dLbls>
        <c:gapWidth val="150"/>
        <c:axId val="135577088"/>
        <c:axId val="1356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E4DD-43F0-B7C9-DE8D6EC66B29}"/>
            </c:ext>
          </c:extLst>
        </c:ser>
        <c:dLbls>
          <c:showLegendKey val="0"/>
          <c:showVal val="0"/>
          <c:showCatName val="0"/>
          <c:showSerName val="0"/>
          <c:showPercent val="0"/>
          <c:showBubbleSize val="0"/>
        </c:dLbls>
        <c:marker val="1"/>
        <c:smooth val="0"/>
        <c:axId val="135577088"/>
        <c:axId val="135613824"/>
      </c:lineChart>
      <c:dateAx>
        <c:axId val="135577088"/>
        <c:scaling>
          <c:orientation val="minMax"/>
        </c:scaling>
        <c:delete val="1"/>
        <c:axPos val="b"/>
        <c:numFmt formatCode="ge" sourceLinked="1"/>
        <c:majorTickMark val="none"/>
        <c:minorTickMark val="none"/>
        <c:tickLblPos val="none"/>
        <c:crossAx val="135613824"/>
        <c:crosses val="autoZero"/>
        <c:auto val="1"/>
        <c:lblOffset val="100"/>
        <c:baseTimeUnit val="years"/>
      </c:dateAx>
      <c:valAx>
        <c:axId val="135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91.52</c:v>
                </c:pt>
                <c:pt idx="1">
                  <c:v>92.23</c:v>
                </c:pt>
                <c:pt idx="2">
                  <c:v>93.18</c:v>
                </c:pt>
                <c:pt idx="3">
                  <c:v>93.28</c:v>
                </c:pt>
                <c:pt idx="4">
                  <c:v>96.7</c:v>
                </c:pt>
              </c:numCache>
            </c:numRef>
          </c:val>
          <c:extLst xmlns:c16r2="http://schemas.microsoft.com/office/drawing/2015/06/chart">
            <c:ext xmlns:c16="http://schemas.microsoft.com/office/drawing/2014/chart" uri="{C3380CC4-5D6E-409C-BE32-E72D297353CC}">
              <c16:uniqueId val="{00000000-9426-4D4E-8047-DF60F809921C}"/>
            </c:ext>
          </c:extLst>
        </c:ser>
        <c:dLbls>
          <c:showLegendKey val="0"/>
          <c:showVal val="0"/>
          <c:showCatName val="0"/>
          <c:showSerName val="0"/>
          <c:showPercent val="0"/>
          <c:showBubbleSize val="0"/>
        </c:dLbls>
        <c:gapWidth val="150"/>
        <c:axId val="132326912"/>
        <c:axId val="715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26-4D4E-8047-DF60F809921C}"/>
            </c:ext>
          </c:extLst>
        </c:ser>
        <c:dLbls>
          <c:showLegendKey val="0"/>
          <c:showVal val="0"/>
          <c:showCatName val="0"/>
          <c:showSerName val="0"/>
          <c:showPercent val="0"/>
          <c:showBubbleSize val="0"/>
        </c:dLbls>
        <c:marker val="1"/>
        <c:smooth val="0"/>
        <c:axId val="132326912"/>
        <c:axId val="71528384"/>
      </c:lineChart>
      <c:dateAx>
        <c:axId val="132326912"/>
        <c:scaling>
          <c:orientation val="minMax"/>
        </c:scaling>
        <c:delete val="1"/>
        <c:axPos val="b"/>
        <c:numFmt formatCode="ge" sourceLinked="1"/>
        <c:majorTickMark val="none"/>
        <c:minorTickMark val="none"/>
        <c:tickLblPos val="none"/>
        <c:crossAx val="71528384"/>
        <c:crosses val="autoZero"/>
        <c:auto val="1"/>
        <c:lblOffset val="100"/>
        <c:baseTimeUnit val="years"/>
      </c:dateAx>
      <c:valAx>
        <c:axId val="71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69-487F-A8B5-F9EC84616194}"/>
            </c:ext>
          </c:extLst>
        </c:ser>
        <c:dLbls>
          <c:showLegendKey val="0"/>
          <c:showVal val="0"/>
          <c:showCatName val="0"/>
          <c:showSerName val="0"/>
          <c:showPercent val="0"/>
          <c:showBubbleSize val="0"/>
        </c:dLbls>
        <c:gapWidth val="150"/>
        <c:axId val="132328960"/>
        <c:axId val="71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69-487F-A8B5-F9EC84616194}"/>
            </c:ext>
          </c:extLst>
        </c:ser>
        <c:dLbls>
          <c:showLegendKey val="0"/>
          <c:showVal val="0"/>
          <c:showCatName val="0"/>
          <c:showSerName val="0"/>
          <c:showPercent val="0"/>
          <c:showBubbleSize val="0"/>
        </c:dLbls>
        <c:marker val="1"/>
        <c:smooth val="0"/>
        <c:axId val="132328960"/>
        <c:axId val="71530112"/>
      </c:lineChart>
      <c:dateAx>
        <c:axId val="132328960"/>
        <c:scaling>
          <c:orientation val="minMax"/>
        </c:scaling>
        <c:delete val="1"/>
        <c:axPos val="b"/>
        <c:numFmt formatCode="ge" sourceLinked="1"/>
        <c:majorTickMark val="none"/>
        <c:minorTickMark val="none"/>
        <c:tickLblPos val="none"/>
        <c:crossAx val="71530112"/>
        <c:crosses val="autoZero"/>
        <c:auto val="1"/>
        <c:lblOffset val="100"/>
        <c:baseTimeUnit val="years"/>
      </c:dateAx>
      <c:valAx>
        <c:axId val="71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48-4DAC-A640-6C6CAA542BC9}"/>
            </c:ext>
          </c:extLst>
        </c:ser>
        <c:dLbls>
          <c:showLegendKey val="0"/>
          <c:showVal val="0"/>
          <c:showCatName val="0"/>
          <c:showSerName val="0"/>
          <c:showPercent val="0"/>
          <c:showBubbleSize val="0"/>
        </c:dLbls>
        <c:gapWidth val="150"/>
        <c:axId val="132732416"/>
        <c:axId val="71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48-4DAC-A640-6C6CAA542BC9}"/>
            </c:ext>
          </c:extLst>
        </c:ser>
        <c:dLbls>
          <c:showLegendKey val="0"/>
          <c:showVal val="0"/>
          <c:showCatName val="0"/>
          <c:showSerName val="0"/>
          <c:showPercent val="0"/>
          <c:showBubbleSize val="0"/>
        </c:dLbls>
        <c:marker val="1"/>
        <c:smooth val="0"/>
        <c:axId val="132732416"/>
        <c:axId val="71531840"/>
      </c:lineChart>
      <c:dateAx>
        <c:axId val="132732416"/>
        <c:scaling>
          <c:orientation val="minMax"/>
        </c:scaling>
        <c:delete val="1"/>
        <c:axPos val="b"/>
        <c:numFmt formatCode="ge" sourceLinked="1"/>
        <c:majorTickMark val="none"/>
        <c:minorTickMark val="none"/>
        <c:tickLblPos val="none"/>
        <c:crossAx val="71531840"/>
        <c:crosses val="autoZero"/>
        <c:auto val="1"/>
        <c:lblOffset val="100"/>
        <c:baseTimeUnit val="years"/>
      </c:dateAx>
      <c:valAx>
        <c:axId val="715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09-413A-BB82-17CAE3A1326E}"/>
            </c:ext>
          </c:extLst>
        </c:ser>
        <c:dLbls>
          <c:showLegendKey val="0"/>
          <c:showVal val="0"/>
          <c:showCatName val="0"/>
          <c:showSerName val="0"/>
          <c:showPercent val="0"/>
          <c:showBubbleSize val="0"/>
        </c:dLbls>
        <c:gapWidth val="150"/>
        <c:axId val="132734464"/>
        <c:axId val="1346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09-413A-BB82-17CAE3A1326E}"/>
            </c:ext>
          </c:extLst>
        </c:ser>
        <c:dLbls>
          <c:showLegendKey val="0"/>
          <c:showVal val="0"/>
          <c:showCatName val="0"/>
          <c:showSerName val="0"/>
          <c:showPercent val="0"/>
          <c:showBubbleSize val="0"/>
        </c:dLbls>
        <c:marker val="1"/>
        <c:smooth val="0"/>
        <c:axId val="132734464"/>
        <c:axId val="134694016"/>
      </c:lineChart>
      <c:dateAx>
        <c:axId val="132734464"/>
        <c:scaling>
          <c:orientation val="minMax"/>
        </c:scaling>
        <c:delete val="1"/>
        <c:axPos val="b"/>
        <c:numFmt formatCode="ge" sourceLinked="1"/>
        <c:majorTickMark val="none"/>
        <c:minorTickMark val="none"/>
        <c:tickLblPos val="none"/>
        <c:crossAx val="134694016"/>
        <c:crosses val="autoZero"/>
        <c:auto val="1"/>
        <c:lblOffset val="100"/>
        <c:baseTimeUnit val="years"/>
      </c:dateAx>
      <c:valAx>
        <c:axId val="1346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5C-4717-9616-B76DBAAC6464}"/>
            </c:ext>
          </c:extLst>
        </c:ser>
        <c:dLbls>
          <c:showLegendKey val="0"/>
          <c:showVal val="0"/>
          <c:showCatName val="0"/>
          <c:showSerName val="0"/>
          <c:showPercent val="0"/>
          <c:showBubbleSize val="0"/>
        </c:dLbls>
        <c:gapWidth val="150"/>
        <c:axId val="134755840"/>
        <c:axId val="1346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5C-4717-9616-B76DBAAC6464}"/>
            </c:ext>
          </c:extLst>
        </c:ser>
        <c:dLbls>
          <c:showLegendKey val="0"/>
          <c:showVal val="0"/>
          <c:showCatName val="0"/>
          <c:showSerName val="0"/>
          <c:showPercent val="0"/>
          <c:showBubbleSize val="0"/>
        </c:dLbls>
        <c:marker val="1"/>
        <c:smooth val="0"/>
        <c:axId val="134755840"/>
        <c:axId val="134695744"/>
      </c:lineChart>
      <c:dateAx>
        <c:axId val="134755840"/>
        <c:scaling>
          <c:orientation val="minMax"/>
        </c:scaling>
        <c:delete val="1"/>
        <c:axPos val="b"/>
        <c:numFmt formatCode="ge" sourceLinked="1"/>
        <c:majorTickMark val="none"/>
        <c:minorTickMark val="none"/>
        <c:tickLblPos val="none"/>
        <c:crossAx val="134695744"/>
        <c:crosses val="autoZero"/>
        <c:auto val="1"/>
        <c:lblOffset val="100"/>
        <c:baseTimeUnit val="years"/>
      </c:dateAx>
      <c:valAx>
        <c:axId val="1346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0.89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21-48B5-A5E5-59683A8496D0}"/>
            </c:ext>
          </c:extLst>
        </c:ser>
        <c:dLbls>
          <c:showLegendKey val="0"/>
          <c:showVal val="0"/>
          <c:showCatName val="0"/>
          <c:showSerName val="0"/>
          <c:showPercent val="0"/>
          <c:showBubbleSize val="0"/>
        </c:dLbls>
        <c:gapWidth val="150"/>
        <c:axId val="134757888"/>
        <c:axId val="1346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A521-48B5-A5E5-59683A8496D0}"/>
            </c:ext>
          </c:extLst>
        </c:ser>
        <c:dLbls>
          <c:showLegendKey val="0"/>
          <c:showVal val="0"/>
          <c:showCatName val="0"/>
          <c:showSerName val="0"/>
          <c:showPercent val="0"/>
          <c:showBubbleSize val="0"/>
        </c:dLbls>
        <c:marker val="1"/>
        <c:smooth val="0"/>
        <c:axId val="134757888"/>
        <c:axId val="134697472"/>
      </c:lineChart>
      <c:dateAx>
        <c:axId val="134757888"/>
        <c:scaling>
          <c:orientation val="minMax"/>
        </c:scaling>
        <c:delete val="1"/>
        <c:axPos val="b"/>
        <c:numFmt formatCode="ge" sourceLinked="1"/>
        <c:majorTickMark val="none"/>
        <c:minorTickMark val="none"/>
        <c:tickLblPos val="none"/>
        <c:crossAx val="134697472"/>
        <c:crosses val="autoZero"/>
        <c:auto val="1"/>
        <c:lblOffset val="100"/>
        <c:baseTimeUnit val="years"/>
      </c:dateAx>
      <c:valAx>
        <c:axId val="1346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13.63</c:v>
                </c:pt>
                <c:pt idx="1">
                  <c:v>23.66</c:v>
                </c:pt>
                <c:pt idx="2">
                  <c:v>18.48</c:v>
                </c:pt>
                <c:pt idx="3">
                  <c:v>21.24</c:v>
                </c:pt>
                <c:pt idx="4">
                  <c:v>18.47</c:v>
                </c:pt>
              </c:numCache>
            </c:numRef>
          </c:val>
          <c:extLst xmlns:c16r2="http://schemas.microsoft.com/office/drawing/2015/06/chart">
            <c:ext xmlns:c16="http://schemas.microsoft.com/office/drawing/2014/chart" uri="{C3380CC4-5D6E-409C-BE32-E72D297353CC}">
              <c16:uniqueId val="{00000000-35E8-4BB3-ACF5-821CD2301866}"/>
            </c:ext>
          </c:extLst>
        </c:ser>
        <c:dLbls>
          <c:showLegendKey val="0"/>
          <c:showVal val="0"/>
          <c:showCatName val="0"/>
          <c:showSerName val="0"/>
          <c:showPercent val="0"/>
          <c:showBubbleSize val="0"/>
        </c:dLbls>
        <c:gapWidth val="150"/>
        <c:axId val="134854144"/>
        <c:axId val="1346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35E8-4BB3-ACF5-821CD2301866}"/>
            </c:ext>
          </c:extLst>
        </c:ser>
        <c:dLbls>
          <c:showLegendKey val="0"/>
          <c:showVal val="0"/>
          <c:showCatName val="0"/>
          <c:showSerName val="0"/>
          <c:showPercent val="0"/>
          <c:showBubbleSize val="0"/>
        </c:dLbls>
        <c:marker val="1"/>
        <c:smooth val="0"/>
        <c:axId val="134854144"/>
        <c:axId val="134699200"/>
      </c:lineChart>
      <c:dateAx>
        <c:axId val="134854144"/>
        <c:scaling>
          <c:orientation val="minMax"/>
        </c:scaling>
        <c:delete val="1"/>
        <c:axPos val="b"/>
        <c:numFmt formatCode="ge" sourceLinked="1"/>
        <c:majorTickMark val="none"/>
        <c:minorTickMark val="none"/>
        <c:tickLblPos val="none"/>
        <c:crossAx val="134699200"/>
        <c:crosses val="autoZero"/>
        <c:auto val="1"/>
        <c:lblOffset val="100"/>
        <c:baseTimeUnit val="years"/>
      </c:dateAx>
      <c:valAx>
        <c:axId val="134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1041</c:v>
                </c:pt>
                <c:pt idx="1">
                  <c:v>596.22</c:v>
                </c:pt>
                <c:pt idx="2">
                  <c:v>844.17</c:v>
                </c:pt>
                <c:pt idx="3">
                  <c:v>795.38</c:v>
                </c:pt>
                <c:pt idx="4">
                  <c:v>815.51</c:v>
                </c:pt>
              </c:numCache>
            </c:numRef>
          </c:val>
          <c:extLst xmlns:c16r2="http://schemas.microsoft.com/office/drawing/2015/06/chart">
            <c:ext xmlns:c16="http://schemas.microsoft.com/office/drawing/2014/chart" uri="{C3380CC4-5D6E-409C-BE32-E72D297353CC}">
              <c16:uniqueId val="{00000000-AC68-49EB-9DBA-1A17A2586CED}"/>
            </c:ext>
          </c:extLst>
        </c:ser>
        <c:dLbls>
          <c:showLegendKey val="0"/>
          <c:showVal val="0"/>
          <c:showCatName val="0"/>
          <c:showSerName val="0"/>
          <c:showPercent val="0"/>
          <c:showBubbleSize val="0"/>
        </c:dLbls>
        <c:gapWidth val="150"/>
        <c:axId val="134856192"/>
        <c:axId val="1356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AC68-49EB-9DBA-1A17A2586CED}"/>
            </c:ext>
          </c:extLst>
        </c:ser>
        <c:dLbls>
          <c:showLegendKey val="0"/>
          <c:showVal val="0"/>
          <c:showCatName val="0"/>
          <c:showSerName val="0"/>
          <c:showPercent val="0"/>
          <c:showBubbleSize val="0"/>
        </c:dLbls>
        <c:marker val="1"/>
        <c:smooth val="0"/>
        <c:axId val="134856192"/>
        <c:axId val="135610368"/>
      </c:lineChart>
      <c:dateAx>
        <c:axId val="134856192"/>
        <c:scaling>
          <c:orientation val="minMax"/>
        </c:scaling>
        <c:delete val="1"/>
        <c:axPos val="b"/>
        <c:numFmt formatCode="ge" sourceLinked="1"/>
        <c:majorTickMark val="none"/>
        <c:minorTickMark val="none"/>
        <c:tickLblPos val="none"/>
        <c:crossAx val="135610368"/>
        <c:crosses val="autoZero"/>
        <c:auto val="1"/>
        <c:lblOffset val="100"/>
        <c:baseTimeUnit val="years"/>
      </c:dateAx>
      <c:valAx>
        <c:axId val="135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2" zoomScaleNormal="100" workbookViewId="0">
      <selection activeCell="DE16" sqref="DE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
データ!H6</f>
        <v>
東京都　利島村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3"/>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3"/>
      <c r="BK7" s="3"/>
      <c r="BL7" s="4" t="s">
        <v>
9</v>
      </c>
      <c r="BM7" s="5"/>
      <c r="BN7" s="5"/>
      <c r="BO7" s="5"/>
      <c r="BP7" s="5"/>
      <c r="BQ7" s="5"/>
      <c r="BR7" s="5"/>
      <c r="BS7" s="5"/>
      <c r="BT7" s="5"/>
      <c r="BU7" s="5"/>
      <c r="BV7" s="5"/>
      <c r="BW7" s="5"/>
      <c r="BX7" s="5"/>
      <c r="BY7" s="6"/>
    </row>
    <row r="8" spans="1:78" ht="18.75" customHeight="1" x14ac:dyDescent="0.2">
      <c r="A8" s="2"/>
      <c r="B8" s="71" t="str">
        <f>
データ!I6</f>
        <v>
法非適用</v>
      </c>
      <c r="C8" s="71"/>
      <c r="D8" s="71"/>
      <c r="E8" s="71"/>
      <c r="F8" s="71"/>
      <c r="G8" s="71"/>
      <c r="H8" s="71"/>
      <c r="I8" s="71" t="str">
        <f>
データ!J6</f>
        <v>
下水道事業</v>
      </c>
      <c r="J8" s="71"/>
      <c r="K8" s="71"/>
      <c r="L8" s="71"/>
      <c r="M8" s="71"/>
      <c r="N8" s="71"/>
      <c r="O8" s="71"/>
      <c r="P8" s="71" t="str">
        <f>
データ!K6</f>
        <v>
個別排水処理</v>
      </c>
      <c r="Q8" s="71"/>
      <c r="R8" s="71"/>
      <c r="S8" s="71"/>
      <c r="T8" s="71"/>
      <c r="U8" s="71"/>
      <c r="V8" s="71"/>
      <c r="W8" s="71" t="str">
        <f>
データ!L6</f>
        <v>
L2</v>
      </c>
      <c r="X8" s="71"/>
      <c r="Y8" s="71"/>
      <c r="Z8" s="71"/>
      <c r="AA8" s="71"/>
      <c r="AB8" s="71"/>
      <c r="AC8" s="71"/>
      <c r="AD8" s="72" t="str">
        <f>
データ!$M$6</f>
        <v>
非設置</v>
      </c>
      <c r="AE8" s="72"/>
      <c r="AF8" s="72"/>
      <c r="AG8" s="72"/>
      <c r="AH8" s="72"/>
      <c r="AI8" s="72"/>
      <c r="AJ8" s="72"/>
      <c r="AK8" s="3"/>
      <c r="AL8" s="68">
        <f>
データ!S6</f>
        <v>
323</v>
      </c>
      <c r="AM8" s="68"/>
      <c r="AN8" s="68"/>
      <c r="AO8" s="68"/>
      <c r="AP8" s="68"/>
      <c r="AQ8" s="68"/>
      <c r="AR8" s="68"/>
      <c r="AS8" s="68"/>
      <c r="AT8" s="67">
        <f>
データ!T6</f>
        <v>
4.12</v>
      </c>
      <c r="AU8" s="67"/>
      <c r="AV8" s="67"/>
      <c r="AW8" s="67"/>
      <c r="AX8" s="67"/>
      <c r="AY8" s="67"/>
      <c r="AZ8" s="67"/>
      <c r="BA8" s="67"/>
      <c r="BB8" s="67">
        <f>
データ!U6</f>
        <v>
78.400000000000006</v>
      </c>
      <c r="BC8" s="67"/>
      <c r="BD8" s="67"/>
      <c r="BE8" s="67"/>
      <c r="BF8" s="67"/>
      <c r="BG8" s="67"/>
      <c r="BH8" s="67"/>
      <c r="BI8" s="67"/>
      <c r="BJ8" s="3"/>
      <c r="BK8" s="3"/>
      <c r="BL8" s="69" t="s">
        <v>
10</v>
      </c>
      <c r="BM8" s="70"/>
      <c r="BN8" s="7" t="s">
        <v>
11</v>
      </c>
      <c r="BO8" s="8"/>
      <c r="BP8" s="8"/>
      <c r="BQ8" s="8"/>
      <c r="BR8" s="8"/>
      <c r="BS8" s="8"/>
      <c r="BT8" s="8"/>
      <c r="BU8" s="8"/>
      <c r="BV8" s="8"/>
      <c r="BW8" s="8"/>
      <c r="BX8" s="8"/>
      <c r="BY8" s="9"/>
    </row>
    <row r="9" spans="1:78" ht="18.75" customHeight="1" x14ac:dyDescent="0.2">
      <c r="A9" s="2"/>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3"/>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3"/>
      <c r="BK9" s="3"/>
      <c r="BL9" s="65" t="s">
        <v>
20</v>
      </c>
      <c r="BM9" s="66"/>
      <c r="BN9" s="10" t="s">
        <v>
21</v>
      </c>
      <c r="BO9" s="11"/>
      <c r="BP9" s="11"/>
      <c r="BQ9" s="11"/>
      <c r="BR9" s="11"/>
      <c r="BS9" s="11"/>
      <c r="BT9" s="11"/>
      <c r="BU9" s="11"/>
      <c r="BV9" s="11"/>
      <c r="BW9" s="11"/>
      <c r="BX9" s="11"/>
      <c r="BY9" s="12"/>
    </row>
    <row r="10" spans="1:78" ht="18.75" customHeight="1" x14ac:dyDescent="0.2">
      <c r="A10" s="2"/>
      <c r="B10" s="67" t="str">
        <f>
データ!N6</f>
        <v>
-</v>
      </c>
      <c r="C10" s="67"/>
      <c r="D10" s="67"/>
      <c r="E10" s="67"/>
      <c r="F10" s="67"/>
      <c r="G10" s="67"/>
      <c r="H10" s="67"/>
      <c r="I10" s="67" t="str">
        <f>
データ!O6</f>
        <v>
該当数値なし</v>
      </c>
      <c r="J10" s="67"/>
      <c r="K10" s="67"/>
      <c r="L10" s="67"/>
      <c r="M10" s="67"/>
      <c r="N10" s="67"/>
      <c r="O10" s="67"/>
      <c r="P10" s="67">
        <f>
データ!P6</f>
        <v>
100</v>
      </c>
      <c r="Q10" s="67"/>
      <c r="R10" s="67"/>
      <c r="S10" s="67"/>
      <c r="T10" s="67"/>
      <c r="U10" s="67"/>
      <c r="V10" s="67"/>
      <c r="W10" s="67">
        <f>
データ!Q6</f>
        <v>
100</v>
      </c>
      <c r="X10" s="67"/>
      <c r="Y10" s="67"/>
      <c r="Z10" s="67"/>
      <c r="AA10" s="67"/>
      <c r="AB10" s="67"/>
      <c r="AC10" s="67"/>
      <c r="AD10" s="68">
        <f>
データ!R6</f>
        <v>
2500</v>
      </c>
      <c r="AE10" s="68"/>
      <c r="AF10" s="68"/>
      <c r="AG10" s="68"/>
      <c r="AH10" s="68"/>
      <c r="AI10" s="68"/>
      <c r="AJ10" s="68"/>
      <c r="AK10" s="2"/>
      <c r="AL10" s="68">
        <f>
データ!V6</f>
        <v>
315</v>
      </c>
      <c r="AM10" s="68"/>
      <c r="AN10" s="68"/>
      <c r="AO10" s="68"/>
      <c r="AP10" s="68"/>
      <c r="AQ10" s="68"/>
      <c r="AR10" s="68"/>
      <c r="AS10" s="68"/>
      <c r="AT10" s="67">
        <f>
データ!W6</f>
        <v>
4.12</v>
      </c>
      <c r="AU10" s="67"/>
      <c r="AV10" s="67"/>
      <c r="AW10" s="67"/>
      <c r="AX10" s="67"/>
      <c r="AY10" s="67"/>
      <c r="AZ10" s="67"/>
      <c r="BA10" s="67"/>
      <c r="BB10" s="67">
        <f>
データ!X6</f>
        <v>
76.459999999999994</v>
      </c>
      <c r="BC10" s="67"/>
      <c r="BD10" s="67"/>
      <c r="BE10" s="67"/>
      <c r="BF10" s="67"/>
      <c r="BG10" s="67"/>
      <c r="BH10" s="67"/>
      <c r="BI10" s="67"/>
      <c r="BJ10" s="2"/>
      <c r="BK10" s="2"/>
      <c r="BL10" s="57" t="s">
        <v>
22</v>
      </c>
      <c r="BM10" s="58"/>
      <c r="BN10" s="13" t="s">
        <v>
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
30</v>
      </c>
    </row>
    <row r="84" spans="1:78" x14ac:dyDescent="0.2">
      <c r="C84" s="2"/>
    </row>
    <row r="85" spans="1:78" hidden="1" x14ac:dyDescent="0.2">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2">
      <c r="B86" s="26"/>
      <c r="C86" s="26"/>
      <c r="D86" s="26"/>
      <c r="E86" s="26" t="str">
        <f>
データ!AI6</f>
        <v/>
      </c>
      <c r="F86" s="26" t="s">
        <v>
43</v>
      </c>
      <c r="G86" s="26" t="s">
        <v>
43</v>
      </c>
      <c r="H86" s="26" t="str">
        <f>
データ!BP6</f>
        <v>
【860.68】</v>
      </c>
      <c r="I86" s="26" t="str">
        <f>
データ!CA6</f>
        <v>
【52.12】</v>
      </c>
      <c r="J86" s="26" t="str">
        <f>
データ!CL6</f>
        <v>
【299.14】</v>
      </c>
      <c r="K86" s="26" t="str">
        <f>
データ!CW6</f>
        <v>
【50.35】</v>
      </c>
      <c r="L86" s="26" t="str">
        <f>
データ!DH6</f>
        <v>
【81.14】</v>
      </c>
      <c r="M86" s="26" t="s">
        <v>
44</v>
      </c>
      <c r="N86" s="26" t="s">
        <v>
44</v>
      </c>
      <c r="O86" s="26" t="str">
        <f>
データ!EO6</f>
        <v>
【-】</v>
      </c>
    </row>
  </sheetData>
  <sheetProtection algorithmName="SHA-512" hashValue="fjZmjOt3+vqcd15YNBulvaFGz0dMhxe6770GNXxXXATkQtr9h/0aL/dl0rJXJe/4uxKVYh4DGWI5YN8MQdFkdw==" saltValue="v1JASVEtj5STTVEnEHfw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2">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2">
      <c r="A3" s="28" t="s">
        <v>
47</v>
      </c>
      <c r="B3" s="29" t="s">
        <v>
48</v>
      </c>
      <c r="C3" s="29" t="s">
        <v>
49</v>
      </c>
      <c r="D3" s="29" t="s">
        <v>
50</v>
      </c>
      <c r="E3" s="29" t="s">
        <v>
51</v>
      </c>
      <c r="F3" s="29" t="s">
        <v>
52</v>
      </c>
      <c r="G3" s="29" t="s">
        <v>
53</v>
      </c>
      <c r="H3" s="76" t="s">
        <v>
54</v>
      </c>
      <c r="I3" s="77"/>
      <c r="J3" s="77"/>
      <c r="K3" s="77"/>
      <c r="L3" s="77"/>
      <c r="M3" s="77"/>
      <c r="N3" s="77"/>
      <c r="O3" s="77"/>
      <c r="P3" s="77"/>
      <c r="Q3" s="77"/>
      <c r="R3" s="77"/>
      <c r="S3" s="77"/>
      <c r="T3" s="77"/>
      <c r="U3" s="77"/>
      <c r="V3" s="77"/>
      <c r="W3" s="77"/>
      <c r="X3" s="78"/>
      <c r="Y3" s="82" t="s">
        <v>
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
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
57</v>
      </c>
      <c r="B4" s="30"/>
      <c r="C4" s="30"/>
      <c r="D4" s="30"/>
      <c r="E4" s="30"/>
      <c r="F4" s="30"/>
      <c r="G4" s="30"/>
      <c r="H4" s="79"/>
      <c r="I4" s="80"/>
      <c r="J4" s="80"/>
      <c r="K4" s="80"/>
      <c r="L4" s="80"/>
      <c r="M4" s="80"/>
      <c r="N4" s="80"/>
      <c r="O4" s="80"/>
      <c r="P4" s="80"/>
      <c r="Q4" s="80"/>
      <c r="R4" s="80"/>
      <c r="S4" s="80"/>
      <c r="T4" s="80"/>
      <c r="U4" s="80"/>
      <c r="V4" s="80"/>
      <c r="W4" s="80"/>
      <c r="X4" s="81"/>
      <c r="Y4" s="75" t="s">
        <v>
58</v>
      </c>
      <c r="Z4" s="75"/>
      <c r="AA4" s="75"/>
      <c r="AB4" s="75"/>
      <c r="AC4" s="75"/>
      <c r="AD4" s="75"/>
      <c r="AE4" s="75"/>
      <c r="AF4" s="75"/>
      <c r="AG4" s="75"/>
      <c r="AH4" s="75"/>
      <c r="AI4" s="75"/>
      <c r="AJ4" s="75" t="s">
        <v>
59</v>
      </c>
      <c r="AK4" s="75"/>
      <c r="AL4" s="75"/>
      <c r="AM4" s="75"/>
      <c r="AN4" s="75"/>
      <c r="AO4" s="75"/>
      <c r="AP4" s="75"/>
      <c r="AQ4" s="75"/>
      <c r="AR4" s="75"/>
      <c r="AS4" s="75"/>
      <c r="AT4" s="75"/>
      <c r="AU4" s="75" t="s">
        <v>
60</v>
      </c>
      <c r="AV4" s="75"/>
      <c r="AW4" s="75"/>
      <c r="AX4" s="75"/>
      <c r="AY4" s="75"/>
      <c r="AZ4" s="75"/>
      <c r="BA4" s="75"/>
      <c r="BB4" s="75"/>
      <c r="BC4" s="75"/>
      <c r="BD4" s="75"/>
      <c r="BE4" s="75"/>
      <c r="BF4" s="75" t="s">
        <v>
61</v>
      </c>
      <c r="BG4" s="75"/>
      <c r="BH4" s="75"/>
      <c r="BI4" s="75"/>
      <c r="BJ4" s="75"/>
      <c r="BK4" s="75"/>
      <c r="BL4" s="75"/>
      <c r="BM4" s="75"/>
      <c r="BN4" s="75"/>
      <c r="BO4" s="75"/>
      <c r="BP4" s="75"/>
      <c r="BQ4" s="75" t="s">
        <v>
62</v>
      </c>
      <c r="BR4" s="75"/>
      <c r="BS4" s="75"/>
      <c r="BT4" s="75"/>
      <c r="BU4" s="75"/>
      <c r="BV4" s="75"/>
      <c r="BW4" s="75"/>
      <c r="BX4" s="75"/>
      <c r="BY4" s="75"/>
      <c r="BZ4" s="75"/>
      <c r="CA4" s="75"/>
      <c r="CB4" s="75" t="s">
        <v>
63</v>
      </c>
      <c r="CC4" s="75"/>
      <c r="CD4" s="75"/>
      <c r="CE4" s="75"/>
      <c r="CF4" s="75"/>
      <c r="CG4" s="75"/>
      <c r="CH4" s="75"/>
      <c r="CI4" s="75"/>
      <c r="CJ4" s="75"/>
      <c r="CK4" s="75"/>
      <c r="CL4" s="75"/>
      <c r="CM4" s="75" t="s">
        <v>
64</v>
      </c>
      <c r="CN4" s="75"/>
      <c r="CO4" s="75"/>
      <c r="CP4" s="75"/>
      <c r="CQ4" s="75"/>
      <c r="CR4" s="75"/>
      <c r="CS4" s="75"/>
      <c r="CT4" s="75"/>
      <c r="CU4" s="75"/>
      <c r="CV4" s="75"/>
      <c r="CW4" s="75"/>
      <c r="CX4" s="75" t="s">
        <v>
65</v>
      </c>
      <c r="CY4" s="75"/>
      <c r="CZ4" s="75"/>
      <c r="DA4" s="75"/>
      <c r="DB4" s="75"/>
      <c r="DC4" s="75"/>
      <c r="DD4" s="75"/>
      <c r="DE4" s="75"/>
      <c r="DF4" s="75"/>
      <c r="DG4" s="75"/>
      <c r="DH4" s="75"/>
      <c r="DI4" s="75" t="s">
        <v>
66</v>
      </c>
      <c r="DJ4" s="75"/>
      <c r="DK4" s="75"/>
      <c r="DL4" s="75"/>
      <c r="DM4" s="75"/>
      <c r="DN4" s="75"/>
      <c r="DO4" s="75"/>
      <c r="DP4" s="75"/>
      <c r="DQ4" s="75"/>
      <c r="DR4" s="75"/>
      <c r="DS4" s="75"/>
      <c r="DT4" s="75" t="s">
        <v>
67</v>
      </c>
      <c r="DU4" s="75"/>
      <c r="DV4" s="75"/>
      <c r="DW4" s="75"/>
      <c r="DX4" s="75"/>
      <c r="DY4" s="75"/>
      <c r="DZ4" s="75"/>
      <c r="EA4" s="75"/>
      <c r="EB4" s="75"/>
      <c r="EC4" s="75"/>
      <c r="ED4" s="75"/>
      <c r="EE4" s="75" t="s">
        <v>
68</v>
      </c>
      <c r="EF4" s="75"/>
      <c r="EG4" s="75"/>
      <c r="EH4" s="75"/>
      <c r="EI4" s="75"/>
      <c r="EJ4" s="75"/>
      <c r="EK4" s="75"/>
      <c r="EL4" s="75"/>
      <c r="EM4" s="75"/>
      <c r="EN4" s="75"/>
      <c r="EO4" s="75"/>
    </row>
    <row r="5" spans="1:145" x14ac:dyDescent="0.2">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2">
      <c r="A6" s="28" t="s">
        <v>
97</v>
      </c>
      <c r="B6" s="33">
        <f>
B7</f>
        <v>
2018</v>
      </c>
      <c r="C6" s="33">
        <f t="shared" ref="C6:X6" si="3">
C7</f>
        <v>
133621</v>
      </c>
      <c r="D6" s="33">
        <f t="shared" si="3"/>
        <v>
47</v>
      </c>
      <c r="E6" s="33">
        <f t="shared" si="3"/>
        <v>
18</v>
      </c>
      <c r="F6" s="33">
        <f t="shared" si="3"/>
        <v>
1</v>
      </c>
      <c r="G6" s="33">
        <f t="shared" si="3"/>
        <v>
0</v>
      </c>
      <c r="H6" s="33" t="str">
        <f t="shared" si="3"/>
        <v>
東京都　利島村</v>
      </c>
      <c r="I6" s="33" t="str">
        <f t="shared" si="3"/>
        <v>
法非適用</v>
      </c>
      <c r="J6" s="33" t="str">
        <f t="shared" si="3"/>
        <v>
下水道事業</v>
      </c>
      <c r="K6" s="33" t="str">
        <f t="shared" si="3"/>
        <v>
個別排水処理</v>
      </c>
      <c r="L6" s="33" t="str">
        <f t="shared" si="3"/>
        <v>
L2</v>
      </c>
      <c r="M6" s="33" t="str">
        <f t="shared" si="3"/>
        <v>
非設置</v>
      </c>
      <c r="N6" s="34" t="str">
        <f t="shared" si="3"/>
        <v>
-</v>
      </c>
      <c r="O6" s="34" t="str">
        <f t="shared" si="3"/>
        <v>
該当数値なし</v>
      </c>
      <c r="P6" s="34">
        <f t="shared" si="3"/>
        <v>
100</v>
      </c>
      <c r="Q6" s="34">
        <f t="shared" si="3"/>
        <v>
100</v>
      </c>
      <c r="R6" s="34">
        <f t="shared" si="3"/>
        <v>
2500</v>
      </c>
      <c r="S6" s="34">
        <f t="shared" si="3"/>
        <v>
323</v>
      </c>
      <c r="T6" s="34">
        <f t="shared" si="3"/>
        <v>
4.12</v>
      </c>
      <c r="U6" s="34">
        <f t="shared" si="3"/>
        <v>
78.400000000000006</v>
      </c>
      <c r="V6" s="34">
        <f t="shared" si="3"/>
        <v>
315</v>
      </c>
      <c r="W6" s="34">
        <f t="shared" si="3"/>
        <v>
4.12</v>
      </c>
      <c r="X6" s="34">
        <f t="shared" si="3"/>
        <v>
76.459999999999994</v>
      </c>
      <c r="Y6" s="35">
        <f>
IF(Y7="",NA(),Y7)</f>
        <v>
91.52</v>
      </c>
      <c r="Z6" s="35">
        <f t="shared" ref="Z6:AH6" si="4">
IF(Z7="",NA(),Z7)</f>
        <v>
92.23</v>
      </c>
      <c r="AA6" s="35">
        <f t="shared" si="4"/>
        <v>
93.18</v>
      </c>
      <c r="AB6" s="35">
        <f t="shared" si="4"/>
        <v>
93.28</v>
      </c>
      <c r="AC6" s="35">
        <f t="shared" si="4"/>
        <v>
96.7</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0.89</v>
      </c>
      <c r="BG6" s="34">
        <f t="shared" ref="BG6:BO6" si="7">
IF(BG7="",NA(),BG7)</f>
        <v>
0</v>
      </c>
      <c r="BH6" s="34">
        <f t="shared" si="7"/>
        <v>
0</v>
      </c>
      <c r="BI6" s="34">
        <f t="shared" si="7"/>
        <v>
0</v>
      </c>
      <c r="BJ6" s="34">
        <f t="shared" si="7"/>
        <v>
0</v>
      </c>
      <c r="BK6" s="35">
        <f t="shared" si="7"/>
        <v>
701.33</v>
      </c>
      <c r="BL6" s="35">
        <f t="shared" si="7"/>
        <v>
663.76</v>
      </c>
      <c r="BM6" s="35">
        <f t="shared" si="7"/>
        <v>
566.35</v>
      </c>
      <c r="BN6" s="35">
        <f t="shared" si="7"/>
        <v>
888.8</v>
      </c>
      <c r="BO6" s="35">
        <f t="shared" si="7"/>
        <v>
855.65</v>
      </c>
      <c r="BP6" s="34" t="str">
        <f>
IF(BP7="","",IF(BP7="-","【-】","【"&amp;SUBSTITUTE(TEXT(BP7,"#,##0.00"),"-","△")&amp;"】"))</f>
        <v>
【860.68】</v>
      </c>
      <c r="BQ6" s="35">
        <f>
IF(BQ7="",NA(),BQ7)</f>
        <v>
13.63</v>
      </c>
      <c r="BR6" s="35">
        <f t="shared" ref="BR6:BZ6" si="8">
IF(BR7="",NA(),BR7)</f>
        <v>
23.66</v>
      </c>
      <c r="BS6" s="35">
        <f t="shared" si="8"/>
        <v>
18.48</v>
      </c>
      <c r="BT6" s="35">
        <f t="shared" si="8"/>
        <v>
21.24</v>
      </c>
      <c r="BU6" s="35">
        <f t="shared" si="8"/>
        <v>
18.47</v>
      </c>
      <c r="BV6" s="35">
        <f t="shared" si="8"/>
        <v>
53.48</v>
      </c>
      <c r="BW6" s="35">
        <f t="shared" si="8"/>
        <v>
53.76</v>
      </c>
      <c r="BX6" s="35">
        <f t="shared" si="8"/>
        <v>
52.27</v>
      </c>
      <c r="BY6" s="35">
        <f t="shared" si="8"/>
        <v>
52.55</v>
      </c>
      <c r="BZ6" s="35">
        <f t="shared" si="8"/>
        <v>
52.23</v>
      </c>
      <c r="CA6" s="34" t="str">
        <f>
IF(CA7="","",IF(CA7="-","【-】","【"&amp;SUBSTITUTE(TEXT(CA7,"#,##0.00"),"-","△")&amp;"】"))</f>
        <v>
【52.12】</v>
      </c>
      <c r="CB6" s="35">
        <f>
IF(CB7="",NA(),CB7)</f>
        <v>
1041</v>
      </c>
      <c r="CC6" s="35">
        <f t="shared" ref="CC6:CK6" si="9">
IF(CC7="",NA(),CC7)</f>
        <v>
596.22</v>
      </c>
      <c r="CD6" s="35">
        <f t="shared" si="9"/>
        <v>
844.17</v>
      </c>
      <c r="CE6" s="35">
        <f t="shared" si="9"/>
        <v>
795.38</v>
      </c>
      <c r="CF6" s="35">
        <f t="shared" si="9"/>
        <v>
815.51</v>
      </c>
      <c r="CG6" s="35">
        <f t="shared" si="9"/>
        <v>
277.29000000000002</v>
      </c>
      <c r="CH6" s="35">
        <f t="shared" si="9"/>
        <v>
275.25</v>
      </c>
      <c r="CI6" s="35">
        <f t="shared" si="9"/>
        <v>
291.01</v>
      </c>
      <c r="CJ6" s="35">
        <f t="shared" si="9"/>
        <v>
292.45</v>
      </c>
      <c r="CK6" s="35">
        <f t="shared" si="9"/>
        <v>
294.05</v>
      </c>
      <c r="CL6" s="34" t="str">
        <f>
IF(CL7="","",IF(CL7="-","【-】","【"&amp;SUBSTITUTE(TEXT(CL7,"#,##0.00"),"-","△")&amp;"】"))</f>
        <v>
【299.14】</v>
      </c>
      <c r="CM6" s="35">
        <f>
IF(CM7="",NA(),CM7)</f>
        <v>
42.66</v>
      </c>
      <c r="CN6" s="35">
        <f t="shared" ref="CN6:CV6" si="10">
IF(CN7="",NA(),CN7)</f>
        <v>
42.66</v>
      </c>
      <c r="CO6" s="35">
        <f t="shared" si="10"/>
        <v>
37.67</v>
      </c>
      <c r="CP6" s="35">
        <f t="shared" si="10"/>
        <v>
38.36</v>
      </c>
      <c r="CQ6" s="35">
        <f t="shared" si="10"/>
        <v>
41.1</v>
      </c>
      <c r="CR6" s="35">
        <f t="shared" si="10"/>
        <v>
52.52</v>
      </c>
      <c r="CS6" s="35">
        <f t="shared" si="10"/>
        <v>
54.14</v>
      </c>
      <c r="CT6" s="35">
        <f t="shared" si="10"/>
        <v>
132.99</v>
      </c>
      <c r="CU6" s="35">
        <f t="shared" si="10"/>
        <v>
51.71</v>
      </c>
      <c r="CV6" s="35">
        <f t="shared" si="10"/>
        <v>
50.56</v>
      </c>
      <c r="CW6" s="34" t="str">
        <f>
IF(CW7="","",IF(CW7="-","【-】","【"&amp;SUBSTITUTE(TEXT(CW7,"#,##0.00"),"-","△")&amp;"】"))</f>
        <v>
【50.35】</v>
      </c>
      <c r="CX6" s="35">
        <f>
IF(CX7="",NA(),CX7)</f>
        <v>
59.87</v>
      </c>
      <c r="CY6" s="35">
        <f t="shared" ref="CY6:DG6" si="11">
IF(CY7="",NA(),CY7)</f>
        <v>
59.48</v>
      </c>
      <c r="CZ6" s="35">
        <f t="shared" si="11"/>
        <v>
56.08</v>
      </c>
      <c r="DA6" s="35">
        <f t="shared" si="11"/>
        <v>
56.52</v>
      </c>
      <c r="DB6" s="35">
        <f t="shared" si="11"/>
        <v>
56.83</v>
      </c>
      <c r="DC6" s="35">
        <f t="shared" si="11"/>
        <v>
84.94</v>
      </c>
      <c r="DD6" s="35">
        <f t="shared" si="11"/>
        <v>
84.69</v>
      </c>
      <c r="DE6" s="35">
        <f t="shared" si="11"/>
        <v>
82.94</v>
      </c>
      <c r="DF6" s="35">
        <f t="shared" si="11"/>
        <v>
82.91</v>
      </c>
      <c r="DG6" s="35">
        <f t="shared" si="11"/>
        <v>
83.85</v>
      </c>
      <c r="DH6" s="34" t="str">
        <f>
IF(DH7="","",IF(DH7="-","【-】","【"&amp;SUBSTITUTE(TEXT(DH7,"#,##0.00"),"-","△")&amp;"】"))</f>
        <v>
【81.14】</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2">
      <c r="A7" s="28"/>
      <c r="B7" s="37">
        <v>
2018</v>
      </c>
      <c r="C7" s="37">
        <v>
133621</v>
      </c>
      <c r="D7" s="37">
        <v>
47</v>
      </c>
      <c r="E7" s="37">
        <v>
18</v>
      </c>
      <c r="F7" s="37">
        <v>
1</v>
      </c>
      <c r="G7" s="37">
        <v>
0</v>
      </c>
      <c r="H7" s="37" t="s">
        <v>
98</v>
      </c>
      <c r="I7" s="37" t="s">
        <v>
99</v>
      </c>
      <c r="J7" s="37" t="s">
        <v>
100</v>
      </c>
      <c r="K7" s="37" t="s">
        <v>
101</v>
      </c>
      <c r="L7" s="37" t="s">
        <v>
102</v>
      </c>
      <c r="M7" s="37" t="s">
        <v>
103</v>
      </c>
      <c r="N7" s="38" t="s">
        <v>
104</v>
      </c>
      <c r="O7" s="38" t="s">
        <v>
105</v>
      </c>
      <c r="P7" s="38">
        <v>
100</v>
      </c>
      <c r="Q7" s="38">
        <v>
100</v>
      </c>
      <c r="R7" s="38">
        <v>
2500</v>
      </c>
      <c r="S7" s="38">
        <v>
323</v>
      </c>
      <c r="T7" s="38">
        <v>
4.12</v>
      </c>
      <c r="U7" s="38">
        <v>
78.400000000000006</v>
      </c>
      <c r="V7" s="38">
        <v>
315</v>
      </c>
      <c r="W7" s="38">
        <v>
4.12</v>
      </c>
      <c r="X7" s="38">
        <v>
76.459999999999994</v>
      </c>
      <c r="Y7" s="38">
        <v>
91.52</v>
      </c>
      <c r="Z7" s="38">
        <v>
92.23</v>
      </c>
      <c r="AA7" s="38">
        <v>
93.18</v>
      </c>
      <c r="AB7" s="38">
        <v>
93.28</v>
      </c>
      <c r="AC7" s="38">
        <v>
96.7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0.89</v>
      </c>
      <c r="BG7" s="38">
        <v>
0</v>
      </c>
      <c r="BH7" s="38">
        <v>
0</v>
      </c>
      <c r="BI7" s="38">
        <v>
0</v>
      </c>
      <c r="BJ7" s="38">
        <v>
0</v>
      </c>
      <c r="BK7" s="38">
        <v>
701.33</v>
      </c>
      <c r="BL7" s="38">
        <v>
663.76</v>
      </c>
      <c r="BM7" s="38">
        <v>
566.35</v>
      </c>
      <c r="BN7" s="38">
        <v>
888.8</v>
      </c>
      <c r="BO7" s="38">
        <v>
855.65</v>
      </c>
      <c r="BP7" s="38">
        <v>
860.68</v>
      </c>
      <c r="BQ7" s="38">
        <v>
13.63</v>
      </c>
      <c r="BR7" s="38">
        <v>
23.66</v>
      </c>
      <c r="BS7" s="38">
        <v>
18.48</v>
      </c>
      <c r="BT7" s="38">
        <v>
21.24</v>
      </c>
      <c r="BU7" s="38">
        <v>
18.47</v>
      </c>
      <c r="BV7" s="38">
        <v>
53.48</v>
      </c>
      <c r="BW7" s="38">
        <v>
53.76</v>
      </c>
      <c r="BX7" s="38">
        <v>
52.27</v>
      </c>
      <c r="BY7" s="38">
        <v>
52.55</v>
      </c>
      <c r="BZ7" s="38">
        <v>
52.23</v>
      </c>
      <c r="CA7" s="38">
        <v>
52.12</v>
      </c>
      <c r="CB7" s="38">
        <v>
1041</v>
      </c>
      <c r="CC7" s="38">
        <v>
596.22</v>
      </c>
      <c r="CD7" s="38">
        <v>
844.17</v>
      </c>
      <c r="CE7" s="38">
        <v>
795.38</v>
      </c>
      <c r="CF7" s="38">
        <v>
815.51</v>
      </c>
      <c r="CG7" s="38">
        <v>
277.29000000000002</v>
      </c>
      <c r="CH7" s="38">
        <v>
275.25</v>
      </c>
      <c r="CI7" s="38">
        <v>
291.01</v>
      </c>
      <c r="CJ7" s="38">
        <v>
292.45</v>
      </c>
      <c r="CK7" s="38">
        <v>
294.05</v>
      </c>
      <c r="CL7" s="38">
        <v>
299.14</v>
      </c>
      <c r="CM7" s="38">
        <v>
42.66</v>
      </c>
      <c r="CN7" s="38">
        <v>
42.66</v>
      </c>
      <c r="CO7" s="38">
        <v>
37.67</v>
      </c>
      <c r="CP7" s="38">
        <v>
38.36</v>
      </c>
      <c r="CQ7" s="38">
        <v>
41.1</v>
      </c>
      <c r="CR7" s="38">
        <v>
52.52</v>
      </c>
      <c r="CS7" s="38">
        <v>
54.14</v>
      </c>
      <c r="CT7" s="38">
        <v>
132.99</v>
      </c>
      <c r="CU7" s="38">
        <v>
51.71</v>
      </c>
      <c r="CV7" s="38">
        <v>
50.56</v>
      </c>
      <c r="CW7" s="38">
        <v>
50.35</v>
      </c>
      <c r="CX7" s="38">
        <v>
59.87</v>
      </c>
      <c r="CY7" s="38">
        <v>
59.48</v>
      </c>
      <c r="CZ7" s="38">
        <v>
56.08</v>
      </c>
      <c r="DA7" s="38">
        <v>
56.52</v>
      </c>
      <c r="DB7" s="38">
        <v>
56.83</v>
      </c>
      <c r="DC7" s="38">
        <v>
84.94</v>
      </c>
      <c r="DD7" s="38">
        <v>
84.69</v>
      </c>
      <c r="DE7" s="38">
        <v>
82.94</v>
      </c>
      <c r="DF7" s="38">
        <v>
82.91</v>
      </c>
      <c r="DG7" s="38">
        <v>
83.85</v>
      </c>
      <c r="DH7" s="38">
        <v>
81.14</v>
      </c>
      <c r="DI7" s="38"/>
      <c r="DJ7" s="38"/>
      <c r="DK7" s="38"/>
      <c r="DL7" s="38"/>
      <c r="DM7" s="38"/>
      <c r="DN7" s="38"/>
      <c r="DO7" s="38"/>
      <c r="DP7" s="38"/>
      <c r="DQ7" s="38"/>
      <c r="DR7" s="38"/>
      <c r="DS7" s="38"/>
      <c r="DT7" s="38"/>
      <c r="DU7" s="38"/>
      <c r="DV7" s="38"/>
      <c r="DW7" s="38"/>
      <c r="DX7" s="38"/>
      <c r="DY7" s="38"/>
      <c r="DZ7" s="38"/>
      <c r="EA7" s="38"/>
      <c r="EB7" s="38"/>
      <c r="EC7" s="38"/>
      <c r="ED7" s="38"/>
      <c r="EE7" s="38" t="s">
        <v>
104</v>
      </c>
      <c r="EF7" s="38" t="s">
        <v>
104</v>
      </c>
      <c r="EG7" s="38" t="s">
        <v>
104</v>
      </c>
      <c r="EH7" s="38" t="s">
        <v>
104</v>
      </c>
      <c r="EI7" s="38" t="s">
        <v>
104</v>
      </c>
      <c r="EJ7" s="38" t="s">
        <v>
104</v>
      </c>
      <c r="EK7" s="38" t="s">
        <v>
104</v>
      </c>
      <c r="EL7" s="38" t="s">
        <v>
104</v>
      </c>
      <c r="EM7" s="38" t="s">
        <v>
104</v>
      </c>
      <c r="EN7" s="38" t="s">
        <v>
104</v>
      </c>
      <c r="EO7" s="38" t="s">
        <v>
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
48</v>
      </c>
      <c r="B10" s="41">
        <f>
DATEVALUE($B$6-4&amp;"年1月1日")</f>
        <v>
41640</v>
      </c>
      <c r="C10" s="41">
        <f>
DATEVALUE($B$6-3&amp;"年1月1日")</f>
        <v>
42005</v>
      </c>
      <c r="D10" s="41">
        <f>
DATEVALUE($B$6-2&amp;"年1月1日")</f>
        <v>
42370</v>
      </c>
      <c r="E10" s="41">
        <f>
DATEVALUE($B$6-1&amp;"年1月1日")</f>
        <v>
42736</v>
      </c>
      <c r="F10" s="41">
        <f>
DATEVALUE($B$6&amp;"年1月1日")</f>
        <v>
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tsm0005</cp:lastModifiedBy>
  <cp:lastPrinted>2020-01-15T08:01:28Z</cp:lastPrinted>
  <dcterms:created xsi:type="dcterms:W3CDTF">2019-12-05T05:31:31Z</dcterms:created>
  <dcterms:modified xsi:type="dcterms:W3CDTF">2020-01-27T07:10:43Z</dcterms:modified>
  <cp:category/>
</cp:coreProperties>
</file>